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66925"/>
  <mc:AlternateContent xmlns:mc="http://schemas.openxmlformats.org/markup-compatibility/2006">
    <mc:Choice Requires="x15">
      <x15ac:absPath xmlns:x15ac="http://schemas.microsoft.com/office/spreadsheetml/2010/11/ac" url="K:\Hazard Mitigation Grant Program\PMs - Documents\PM Forms\Budget\"/>
    </mc:Choice>
  </mc:AlternateContent>
  <xr:revisionPtr revIDLastSave="0" documentId="13_ncr:1_{4D2DF643-EF6A-4902-8027-99FADCBE00D0}" xr6:coauthVersionLast="47" xr6:coauthVersionMax="47" xr10:uidLastSave="{00000000-0000-0000-0000-000000000000}"/>
  <bookViews>
    <workbookView xWindow="-27645" yWindow="1260" windowWidth="17880" windowHeight="13980" tabRatio="845" xr2:uid="{00000000-000D-0000-FFFF-FFFF00000000}"/>
  </bookViews>
  <sheets>
    <sheet name="Guidance and References" sheetId="27" r:id="rId1"/>
    <sheet name="SRMC Request" sheetId="10" r:id="rId2"/>
    <sheet name="Pre-Award SRMC Request" sheetId="21" r:id="rId3"/>
    <sheet name="Budget Breakdown" sheetId="17" r:id="rId4"/>
    <sheet name="PM Only - Mod Summary" sheetId="7" state="hidden" r:id="rId5"/>
    <sheet name="PM Only - Incremental Request" sheetId="25" state="hidden" r:id="rId6"/>
    <sheet name="SRMC Request Sample" sheetId="24" r:id="rId7"/>
    <sheet name="Pre-Award SRMC Sample" sheetId="23" state="hidden" r:id="rId8"/>
    <sheet name="Budget Sample" sheetId="19" state="hidden" r:id="rId9"/>
    <sheet name="SRMC Sample (2)" sheetId="32" state="hidden" r:id="rId10"/>
    <sheet name="Pre-Award SRMC Sample (2)" sheetId="33" state="hidden" r:id="rId11"/>
    <sheet name="Budget Sample (2)" sheetId="34" state="hidden" r:id="rId12"/>
    <sheet name="SRMC Sample (3)" sheetId="36" state="hidden" r:id="rId13"/>
    <sheet name="PM Only - Mod Sample" sheetId="15" state="hidden" r:id="rId14"/>
    <sheet name="PM Only - Mod Sample (2)" sheetId="35" state="hidden" r:id="rId15"/>
    <sheet name="PM Only - Mod Sample (3)" sheetId="37" state="hidden" r:id="rId16"/>
    <sheet name="PM Only - Incremental Sample" sheetId="26" state="hidden" r:id="rId17"/>
    <sheet name="Data Validation" sheetId="2" state="hidden" r:id="rId18"/>
  </sheets>
  <definedNames>
    <definedName name="_xlnm.Print_Area" localSheetId="3">'Budget Breakdown'!$A$1:$AW$45</definedName>
    <definedName name="_xlnm.Print_Area" localSheetId="8">'Budget Sample'!$A$1:$AW$45</definedName>
    <definedName name="_xlnm.Print_Area" localSheetId="11">'Budget Sample (2)'!$A$1:$AW$45</definedName>
    <definedName name="_xlnm.Print_Area" localSheetId="5">'PM Only - Incremental Request'!$A$1:$AP$31</definedName>
    <definedName name="_xlnm.Print_Area" localSheetId="16">'PM Only - Incremental Sample'!$A$1:$AP$31</definedName>
    <definedName name="_xlnm.Print_Area" localSheetId="13">'PM Only - Mod Sample'!$A$1:$AP$50</definedName>
    <definedName name="_xlnm.Print_Area" localSheetId="14">'PM Only - Mod Sample (2)'!$A$1:$AP$50</definedName>
    <definedName name="_xlnm.Print_Area" localSheetId="15">'PM Only - Mod Sample (3)'!$A$1:$AP$50</definedName>
    <definedName name="_xlnm.Print_Area" localSheetId="4">'PM Only - Mod Summary'!$A$1:$AP$50</definedName>
    <definedName name="_xlnm.Print_Area" localSheetId="2">'Pre-Award SRMC Request'!$A$1:$AL$63</definedName>
    <definedName name="_xlnm.Print_Area" localSheetId="7">'Pre-Award SRMC Sample'!$A$1:$AL$55</definedName>
    <definedName name="_xlnm.Print_Area" localSheetId="10">'Pre-Award SRMC Sample (2)'!$A$1:$AL$55</definedName>
    <definedName name="_xlnm.Print_Area" localSheetId="1">'SRMC Request'!$A$1:$AL$101</definedName>
    <definedName name="_xlnm.Print_Area" localSheetId="6">'SRMC Request Sample'!$A$1:$AL$101</definedName>
    <definedName name="_xlnm.Print_Area" localSheetId="9">'SRMC Sample (2)'!$A$1:$AL$101</definedName>
    <definedName name="_xlnm.Print_Area" localSheetId="12">'SRMC Sample (3)'!$A$1:$AL$101</definedName>
    <definedName name="_xlnm.Print_Titles" localSheetId="3">'Budget Breakdown'!$4:$8</definedName>
    <definedName name="_xlnm.Print_Titles" localSheetId="8">'Budget Sample'!$4:$8</definedName>
    <definedName name="_xlnm.Print_Titles" localSheetId="11">'Budget Sample (2)'!$4:$8</definedName>
    <definedName name="_xlnm.Print_Titles" localSheetId="5">'PM Only - Incremental Request'!$3:$7</definedName>
    <definedName name="_xlnm.Print_Titles" localSheetId="16">'PM Only - Incremental Sample'!$3:$7</definedName>
    <definedName name="_xlnm.Print_Titles" localSheetId="13">'PM Only - Mod Sample'!$3:$7</definedName>
    <definedName name="_xlnm.Print_Titles" localSheetId="14">'PM Only - Mod Sample (2)'!$3:$7</definedName>
    <definedName name="_xlnm.Print_Titles" localSheetId="15">'PM Only - Mod Sample (3)'!$3:$7</definedName>
    <definedName name="_xlnm.Print_Titles" localSheetId="4">'PM Only - Mod Summary'!$3:$7</definedName>
    <definedName name="_xlnm.Print_Titles" localSheetId="2">'Pre-Award SRMC Request'!$1:$6</definedName>
    <definedName name="_xlnm.Print_Titles" localSheetId="7">'Pre-Award SRMC Sample'!$1:$6</definedName>
    <definedName name="_xlnm.Print_Titles" localSheetId="10">'Pre-Award SRMC Sample (2)'!$1:$6</definedName>
    <definedName name="_xlnm.Print_Titles" localSheetId="1">'SRMC Request'!$1:$7</definedName>
    <definedName name="_xlnm.Print_Titles" localSheetId="6">'SRMC Request Sample'!$1:$6</definedName>
    <definedName name="_xlnm.Print_Titles" localSheetId="9">'SRMC Sample (2)'!$1:$6</definedName>
    <definedName name="_xlnm.Print_Titles" localSheetId="12">'SRMC Sample (3)'!$1:$6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0" i="10" l="1"/>
  <c r="J80" i="10"/>
  <c r="A80" i="10"/>
  <c r="AV43" i="17"/>
  <c r="AU43" i="17"/>
  <c r="AO43" i="17"/>
  <c r="AA71" i="10"/>
  <c r="AA70" i="10"/>
  <c r="W43" i="37"/>
  <c r="N43" i="37"/>
  <c r="V38" i="37" s="1"/>
  <c r="E43" i="37"/>
  <c r="AC36" i="37"/>
  <c r="P24" i="37"/>
  <c r="G24" i="37"/>
  <c r="P19" i="37"/>
  <c r="G19" i="37"/>
  <c r="Z11" i="37"/>
  <c r="D11" i="37"/>
  <c r="Z10" i="37"/>
  <c r="D10" i="37"/>
  <c r="Z9" i="37"/>
  <c r="D9" i="37"/>
  <c r="F6" i="37"/>
  <c r="F5" i="37"/>
  <c r="AJ4" i="37"/>
  <c r="T4" i="37"/>
  <c r="E4" i="37" l="1"/>
  <c r="W44" i="37"/>
  <c r="N44" i="37"/>
  <c r="E44" i="37"/>
  <c r="AF44" i="37" s="1"/>
  <c r="AF42" i="37"/>
  <c r="W41" i="37"/>
  <c r="N41" i="37"/>
  <c r="E41" i="37"/>
  <c r="AH25" i="37"/>
  <c r="P25" i="37"/>
  <c r="G25" i="37"/>
  <c r="Y25" i="37" s="1"/>
  <c r="Y24" i="37"/>
  <c r="Y23" i="37"/>
  <c r="AH20" i="37"/>
  <c r="P20" i="37"/>
  <c r="G20" i="37"/>
  <c r="Y18" i="37"/>
  <c r="AE98" i="36"/>
  <c r="AB80" i="36"/>
  <c r="AA65" i="36"/>
  <c r="Z39" i="36"/>
  <c r="AG39" i="36" s="1"/>
  <c r="Z38" i="36"/>
  <c r="AG38" i="36" s="1"/>
  <c r="Z37" i="36"/>
  <c r="AG37" i="36" s="1"/>
  <c r="Z36" i="36"/>
  <c r="AG36" i="36" s="1"/>
  <c r="Z35" i="36"/>
  <c r="AG35" i="36" s="1"/>
  <c r="Z34" i="36"/>
  <c r="AG34" i="36" s="1"/>
  <c r="Z33" i="36"/>
  <c r="AG33" i="36" s="1"/>
  <c r="AG32" i="36"/>
  <c r="Z32" i="36"/>
  <c r="Z31" i="36"/>
  <c r="AG31" i="36" s="1"/>
  <c r="Z30" i="36"/>
  <c r="AG30" i="36" s="1"/>
  <c r="O22" i="36"/>
  <c r="G22" i="36"/>
  <c r="W22" i="36" s="1"/>
  <c r="W20" i="36"/>
  <c r="W18" i="36"/>
  <c r="AE18" i="36" s="1"/>
  <c r="P28" i="37" l="1"/>
  <c r="AD30" i="37"/>
  <c r="G28" i="37"/>
  <c r="Y28" i="37" s="1"/>
  <c r="Y20" i="37"/>
  <c r="O30" i="37" s="1"/>
  <c r="Y26" i="37"/>
  <c r="G26" i="37"/>
  <c r="Z38" i="37"/>
  <c r="AH28" i="37"/>
  <c r="AF43" i="37"/>
  <c r="Y19" i="37"/>
  <c r="AG13" i="36"/>
  <c r="AE22" i="36" s="1"/>
  <c r="AA70" i="36" s="1"/>
  <c r="Z22" i="21"/>
  <c r="AG22" i="21" s="1"/>
  <c r="Z23" i="21"/>
  <c r="AG23" i="21" s="1"/>
  <c r="Z24" i="21"/>
  <c r="AG24" i="21" s="1"/>
  <c r="Z25" i="21"/>
  <c r="AG25" i="21" s="1"/>
  <c r="Z26" i="21"/>
  <c r="AG26" i="21" s="1"/>
  <c r="Z27" i="21"/>
  <c r="AG27" i="21" s="1"/>
  <c r="Z38" i="34"/>
  <c r="P26" i="37" l="1"/>
  <c r="AE20" i="36"/>
  <c r="Y21" i="37"/>
  <c r="G21" i="37"/>
  <c r="P21" i="37" s="1"/>
  <c r="F6" i="35"/>
  <c r="F6" i="25"/>
  <c r="F5" i="25"/>
  <c r="F6" i="7"/>
  <c r="F5" i="7"/>
  <c r="F7" i="17"/>
  <c r="F6" i="17"/>
  <c r="E6" i="21"/>
  <c r="E5" i="21"/>
  <c r="AH25" i="26" l="1"/>
  <c r="AH25" i="25" l="1"/>
  <c r="P23" i="35" l="1"/>
  <c r="P25" i="35" s="1"/>
  <c r="G23" i="35"/>
  <c r="W43" i="35"/>
  <c r="W44" i="35" s="1"/>
  <c r="N43" i="35"/>
  <c r="E43" i="35"/>
  <c r="E44" i="35" s="1"/>
  <c r="AC36" i="35"/>
  <c r="Z11" i="35"/>
  <c r="D11" i="35"/>
  <c r="Z10" i="35"/>
  <c r="D10" i="35"/>
  <c r="Z9" i="35"/>
  <c r="D9" i="35"/>
  <c r="F5" i="35"/>
  <c r="AJ4" i="35"/>
  <c r="T4" i="35"/>
  <c r="E4" i="35"/>
  <c r="N44" i="35"/>
  <c r="AF42" i="35"/>
  <c r="Y24" i="35"/>
  <c r="Y19" i="35"/>
  <c r="P20" i="35"/>
  <c r="Y18" i="35"/>
  <c r="AH20" i="35" s="1"/>
  <c r="AV41" i="34"/>
  <c r="AU41" i="34"/>
  <c r="AO41" i="34"/>
  <c r="AW40" i="34"/>
  <c r="AF40" i="34"/>
  <c r="AW39" i="34"/>
  <c r="AF39" i="34"/>
  <c r="AW38" i="34"/>
  <c r="AF38" i="34"/>
  <c r="AW37" i="34"/>
  <c r="AF37" i="34"/>
  <c r="AW36" i="34"/>
  <c r="AF36" i="34"/>
  <c r="AU31" i="34"/>
  <c r="AV31" i="34" s="1"/>
  <c r="AW31" i="34" s="1"/>
  <c r="AF31" i="34"/>
  <c r="AW30" i="34"/>
  <c r="AF30" i="34"/>
  <c r="AU29" i="34"/>
  <c r="AU32" i="34" s="1"/>
  <c r="AF29" i="34"/>
  <c r="AW28" i="34"/>
  <c r="AF28" i="34"/>
  <c r="AW27" i="34"/>
  <c r="AF27" i="34"/>
  <c r="AF22" i="34"/>
  <c r="AO22" i="34" s="1"/>
  <c r="AW22" i="34" s="1"/>
  <c r="AF21" i="34"/>
  <c r="AO21" i="34" s="1"/>
  <c r="AW21" i="34" s="1"/>
  <c r="AF20" i="34"/>
  <c r="AO20" i="34" s="1"/>
  <c r="AW20" i="34" s="1"/>
  <c r="AF19" i="34"/>
  <c r="AO19" i="34" s="1"/>
  <c r="AW19" i="34" s="1"/>
  <c r="AF18" i="34"/>
  <c r="AO18" i="34" s="1"/>
  <c r="AW18" i="34" s="1"/>
  <c r="Z12" i="34"/>
  <c r="D12" i="34"/>
  <c r="Z11" i="34"/>
  <c r="D11" i="34"/>
  <c r="Z10" i="34"/>
  <c r="D10" i="34"/>
  <c r="F7" i="34"/>
  <c r="F6" i="34"/>
  <c r="AJ5" i="34"/>
  <c r="T5" i="34"/>
  <c r="E5" i="34"/>
  <c r="AE52" i="33"/>
  <c r="AE33" i="33"/>
  <c r="Z23" i="33"/>
  <c r="AG23" i="33" s="1"/>
  <c r="Z22" i="33"/>
  <c r="AG22" i="33" s="1"/>
  <c r="Z21" i="33"/>
  <c r="AG21" i="33" s="1"/>
  <c r="X11" i="33"/>
  <c r="D11" i="33"/>
  <c r="X10" i="33"/>
  <c r="D10" i="33"/>
  <c r="X9" i="33"/>
  <c r="D9" i="33"/>
  <c r="E6" i="33"/>
  <c r="E5" i="33"/>
  <c r="S4" i="33"/>
  <c r="E4" i="33"/>
  <c r="AE98" i="32"/>
  <c r="AB80" i="32"/>
  <c r="AA65" i="32"/>
  <c r="AE48" i="32"/>
  <c r="AE51" i="32" s="1"/>
  <c r="Z39" i="32"/>
  <c r="AG39" i="32" s="1"/>
  <c r="Z38" i="32"/>
  <c r="AG38" i="32" s="1"/>
  <c r="Z37" i="32"/>
  <c r="AG37" i="32" s="1"/>
  <c r="Z36" i="32"/>
  <c r="AG36" i="32" s="1"/>
  <c r="Z35" i="32"/>
  <c r="AG35" i="32" s="1"/>
  <c r="Z34" i="32"/>
  <c r="AG34" i="32" s="1"/>
  <c r="AG33" i="32"/>
  <c r="Z33" i="32"/>
  <c r="Z32" i="32"/>
  <c r="AG32" i="32" s="1"/>
  <c r="Z31" i="32"/>
  <c r="AG31" i="32" s="1"/>
  <c r="Z30" i="32"/>
  <c r="AG30" i="32" s="1"/>
  <c r="O22" i="32"/>
  <c r="G22" i="32"/>
  <c r="W22" i="32" s="1"/>
  <c r="AG13" i="32" s="1"/>
  <c r="W20" i="32"/>
  <c r="W18" i="32"/>
  <c r="AA65" i="24"/>
  <c r="AF32" i="34" l="1"/>
  <c r="AF44" i="35"/>
  <c r="P28" i="35"/>
  <c r="G25" i="35"/>
  <c r="Y25" i="35" s="1"/>
  <c r="Y23" i="35"/>
  <c r="AH23" i="35" s="1"/>
  <c r="G20" i="35"/>
  <c r="AF43" i="35"/>
  <c r="AF23" i="34"/>
  <c r="AO23" i="34"/>
  <c r="AF41" i="34"/>
  <c r="AW41" i="34"/>
  <c r="AW23" i="34"/>
  <c r="AE20" i="32"/>
  <c r="AH24" i="35" s="1"/>
  <c r="AE18" i="32"/>
  <c r="AE22" i="32"/>
  <c r="AA70" i="32" s="1"/>
  <c r="AG24" i="33"/>
  <c r="AV29" i="34"/>
  <c r="AV32" i="34" s="1"/>
  <c r="AH25" i="35" l="1"/>
  <c r="AD30" i="35" s="1"/>
  <c r="Y26" i="35"/>
  <c r="G26" i="35"/>
  <c r="G28" i="35"/>
  <c r="Y28" i="35" s="1"/>
  <c r="Y20" i="35"/>
  <c r="AC39" i="33"/>
  <c r="AG29" i="32"/>
  <c r="AG40" i="32" s="1"/>
  <c r="AW29" i="34"/>
  <c r="AW32" i="34" s="1"/>
  <c r="AW43" i="34" s="1"/>
  <c r="I36" i="37" l="1"/>
  <c r="I32" i="37"/>
  <c r="M32" i="37" s="1"/>
  <c r="AA64" i="32"/>
  <c r="I36" i="35"/>
  <c r="AH28" i="35"/>
  <c r="P26" i="35"/>
  <c r="Y21" i="35"/>
  <c r="G21" i="35"/>
  <c r="O30" i="35"/>
  <c r="T58" i="32"/>
  <c r="AD58" i="32" s="1"/>
  <c r="AD59" i="32" s="1"/>
  <c r="AA68" i="32" s="1"/>
  <c r="AA71" i="32" s="1"/>
  <c r="P21" i="35" l="1"/>
  <c r="Z11" i="26" l="1"/>
  <c r="Z10" i="26"/>
  <c r="D11" i="26"/>
  <c r="D10" i="26"/>
  <c r="Z9" i="26"/>
  <c r="D9" i="26"/>
  <c r="F6" i="26"/>
  <c r="F5" i="26"/>
  <c r="AJ4" i="26"/>
  <c r="T4" i="26"/>
  <c r="E4" i="26"/>
  <c r="AA65" i="10" l="1"/>
  <c r="Z11" i="25" l="1"/>
  <c r="D11" i="25"/>
  <c r="Z10" i="25"/>
  <c r="D10" i="25"/>
  <c r="Z9" i="25"/>
  <c r="D9" i="25"/>
  <c r="AJ4" i="25"/>
  <c r="T4" i="25"/>
  <c r="E4" i="25"/>
  <c r="W43" i="15"/>
  <c r="N43" i="15"/>
  <c r="E43" i="15"/>
  <c r="AC36" i="7"/>
  <c r="X11" i="23" l="1"/>
  <c r="X10" i="23"/>
  <c r="X9" i="23"/>
  <c r="D11" i="23"/>
  <c r="D10" i="23"/>
  <c r="D9" i="23"/>
  <c r="E6" i="23"/>
  <c r="E5" i="23"/>
  <c r="S4" i="23"/>
  <c r="E4" i="23"/>
  <c r="AC36" i="15" l="1"/>
  <c r="P24" i="15"/>
  <c r="G24" i="15"/>
  <c r="P19" i="15"/>
  <c r="G19" i="15"/>
  <c r="Z11" i="15"/>
  <c r="Z10" i="15"/>
  <c r="Z9" i="15"/>
  <c r="D11" i="15"/>
  <c r="D10" i="15"/>
  <c r="D9" i="15"/>
  <c r="F6" i="15"/>
  <c r="F5" i="15"/>
  <c r="AJ4" i="15"/>
  <c r="T4" i="15"/>
  <c r="E4" i="15"/>
  <c r="Z12" i="19"/>
  <c r="Z11" i="19"/>
  <c r="Z10" i="19"/>
  <c r="D12" i="19"/>
  <c r="D11" i="19"/>
  <c r="D10" i="19"/>
  <c r="F7" i="19"/>
  <c r="F6" i="19"/>
  <c r="AJ5" i="19"/>
  <c r="T5" i="19"/>
  <c r="E5" i="19"/>
  <c r="AE98" i="24"/>
  <c r="AB80" i="24"/>
  <c r="Z39" i="24"/>
  <c r="AG39" i="24" s="1"/>
  <c r="Z38" i="24"/>
  <c r="AG38" i="24" s="1"/>
  <c r="Z37" i="24"/>
  <c r="AG37" i="24" s="1"/>
  <c r="Z36" i="24"/>
  <c r="AG36" i="24" s="1"/>
  <c r="Z35" i="24"/>
  <c r="AG35" i="24" s="1"/>
  <c r="Z34" i="24"/>
  <c r="AG34" i="24" s="1"/>
  <c r="Z33" i="24"/>
  <c r="AG33" i="24" s="1"/>
  <c r="Z32" i="24"/>
  <c r="AG32" i="24" s="1"/>
  <c r="Z31" i="24"/>
  <c r="AG31" i="24" s="1"/>
  <c r="Z30" i="24"/>
  <c r="AG30" i="24" s="1"/>
  <c r="O22" i="24"/>
  <c r="G22" i="24"/>
  <c r="W20" i="24"/>
  <c r="W18" i="24"/>
  <c r="AE52" i="23"/>
  <c r="AE33" i="23"/>
  <c r="AE48" i="24" s="1"/>
  <c r="AE51" i="24" s="1"/>
  <c r="Z23" i="23"/>
  <c r="AG23" i="23" s="1"/>
  <c r="Z22" i="23"/>
  <c r="AG22" i="23" s="1"/>
  <c r="Z21" i="23"/>
  <c r="AG21" i="23" s="1"/>
  <c r="X11" i="21"/>
  <c r="X10" i="21"/>
  <c r="X9" i="21"/>
  <c r="D11" i="21"/>
  <c r="D10" i="21"/>
  <c r="D9" i="21"/>
  <c r="S4" i="21"/>
  <c r="E4" i="21"/>
  <c r="Y19" i="15" l="1"/>
  <c r="W22" i="24"/>
  <c r="AG13" i="24" s="1"/>
  <c r="AE20" i="24" s="1"/>
  <c r="AH24" i="15" s="1"/>
  <c r="AG24" i="23"/>
  <c r="AE60" i="21"/>
  <c r="AE41" i="21"/>
  <c r="AE48" i="36" s="1"/>
  <c r="AE51" i="36" s="1"/>
  <c r="Z29" i="21"/>
  <c r="AG29" i="21" s="1"/>
  <c r="Z28" i="21"/>
  <c r="AG28" i="21" s="1"/>
  <c r="Z21" i="21"/>
  <c r="AG21" i="21" s="1"/>
  <c r="AC39" i="23" l="1"/>
  <c r="AG29" i="24"/>
  <c r="AG40" i="24" s="1"/>
  <c r="T58" i="24" s="1"/>
  <c r="AD58" i="24" s="1"/>
  <c r="AD59" i="24" s="1"/>
  <c r="AA68" i="24" s="1"/>
  <c r="AE48" i="10"/>
  <c r="AE51" i="10" s="1"/>
  <c r="AE22" i="24"/>
  <c r="AA70" i="24" s="1"/>
  <c r="AE18" i="24"/>
  <c r="AH19" i="15" s="1"/>
  <c r="AG30" i="21"/>
  <c r="Z30" i="10"/>
  <c r="Z31" i="10"/>
  <c r="Z32" i="10"/>
  <c r="Z33" i="10"/>
  <c r="Z34" i="10"/>
  <c r="Z35" i="10"/>
  <c r="Z36" i="10"/>
  <c r="Z37" i="10"/>
  <c r="Z38" i="10"/>
  <c r="Z39" i="10"/>
  <c r="AG29" i="10" l="1"/>
  <c r="AG29" i="36"/>
  <c r="AG40" i="36" s="1"/>
  <c r="T58" i="36" s="1"/>
  <c r="AD58" i="36" s="1"/>
  <c r="AD59" i="36" s="1"/>
  <c r="AA68" i="36" s="1"/>
  <c r="AA64" i="24"/>
  <c r="I36" i="15"/>
  <c r="AC47" i="21"/>
  <c r="A50" i="21" s="1"/>
  <c r="AA71" i="24"/>
  <c r="I32" i="7" l="1"/>
  <c r="AA64" i="36"/>
  <c r="A85" i="36"/>
  <c r="AA71" i="36"/>
  <c r="M32" i="7"/>
  <c r="AA64" i="10"/>
  <c r="I36" i="7"/>
  <c r="AW27" i="17"/>
  <c r="AW28" i="17"/>
  <c r="AW28" i="19"/>
  <c r="AW27" i="19"/>
  <c r="AU31" i="19"/>
  <c r="AV31" i="19" s="1"/>
  <c r="AU29" i="19"/>
  <c r="AV41" i="19"/>
  <c r="AU41" i="19"/>
  <c r="AO41" i="19"/>
  <c r="AW40" i="19"/>
  <c r="AF40" i="19"/>
  <c r="AW39" i="19"/>
  <c r="AF39" i="19"/>
  <c r="AW38" i="19"/>
  <c r="AF38" i="19"/>
  <c r="AW37" i="19"/>
  <c r="AF37" i="19"/>
  <c r="AW36" i="19"/>
  <c r="AF36" i="19"/>
  <c r="AF31" i="19"/>
  <c r="AW30" i="19"/>
  <c r="AF30" i="19"/>
  <c r="AF29" i="19"/>
  <c r="AF28" i="19"/>
  <c r="AF27" i="19"/>
  <c r="AF22" i="19"/>
  <c r="AO22" i="19" s="1"/>
  <c r="AW22" i="19" s="1"/>
  <c r="AF21" i="19"/>
  <c r="AO21" i="19" s="1"/>
  <c r="AW21" i="19" s="1"/>
  <c r="AF20" i="19"/>
  <c r="AF19" i="19"/>
  <c r="AO19" i="19" s="1"/>
  <c r="AW19" i="19" s="1"/>
  <c r="AF18" i="19"/>
  <c r="AO18" i="19" s="1"/>
  <c r="AO41" i="17"/>
  <c r="AU41" i="17"/>
  <c r="AV41" i="17"/>
  <c r="AV32" i="17"/>
  <c r="AU32" i="17"/>
  <c r="AF28" i="17"/>
  <c r="AF27" i="17"/>
  <c r="AF32" i="19" l="1"/>
  <c r="AV29" i="19"/>
  <c r="AW29" i="19" s="1"/>
  <c r="AW32" i="19" s="1"/>
  <c r="AW31" i="19"/>
  <c r="AW41" i="19"/>
  <c r="AF41" i="19"/>
  <c r="AV32" i="19"/>
  <c r="AU32" i="19"/>
  <c r="AF23" i="19"/>
  <c r="AW18" i="19"/>
  <c r="AO20" i="19"/>
  <c r="AW20" i="19" s="1"/>
  <c r="AW36" i="17"/>
  <c r="AW37" i="17"/>
  <c r="AW38" i="17"/>
  <c r="AW39" i="17"/>
  <c r="AW40" i="17"/>
  <c r="AW30" i="17"/>
  <c r="AW31" i="17"/>
  <c r="AW29" i="17"/>
  <c r="AF36" i="17"/>
  <c r="AF37" i="17"/>
  <c r="AF38" i="17"/>
  <c r="AF39" i="17"/>
  <c r="AF40" i="17"/>
  <c r="AF30" i="17"/>
  <c r="AF31" i="17"/>
  <c r="AF29" i="17"/>
  <c r="AF18" i="17"/>
  <c r="AF19" i="17"/>
  <c r="AO19" i="17" s="1"/>
  <c r="AW19" i="17" s="1"/>
  <c r="AF20" i="17"/>
  <c r="AO20" i="17" s="1"/>
  <c r="AW20" i="17" s="1"/>
  <c r="AF21" i="17"/>
  <c r="AO21" i="17" s="1"/>
  <c r="AW21" i="17" s="1"/>
  <c r="AF22" i="17"/>
  <c r="AO22" i="17" s="1"/>
  <c r="AW32" i="17" l="1"/>
  <c r="AF32" i="17"/>
  <c r="AF23" i="17"/>
  <c r="AW41" i="17"/>
  <c r="AF41" i="17"/>
  <c r="AO18" i="17"/>
  <c r="AO23" i="19"/>
  <c r="AW23" i="19"/>
  <c r="AW43" i="19" s="1"/>
  <c r="AW22" i="17"/>
  <c r="Z12" i="17"/>
  <c r="D12" i="17"/>
  <c r="Z11" i="17"/>
  <c r="D11" i="17"/>
  <c r="Z10" i="17"/>
  <c r="D10" i="17"/>
  <c r="AJ5" i="17"/>
  <c r="T5" i="17"/>
  <c r="E5" i="17"/>
  <c r="AW18" i="17" l="1"/>
  <c r="AW23" i="17" s="1"/>
  <c r="AW43" i="17" s="1"/>
  <c r="AO23" i="17"/>
  <c r="W43" i="7"/>
  <c r="N43" i="7"/>
  <c r="E43" i="7"/>
  <c r="P24" i="7"/>
  <c r="G24" i="7"/>
  <c r="P19" i="7"/>
  <c r="G19" i="7"/>
  <c r="Z11" i="7"/>
  <c r="Z10" i="7"/>
  <c r="D11" i="7"/>
  <c r="D10" i="7"/>
  <c r="Z9" i="7"/>
  <c r="D9" i="7"/>
  <c r="AJ4" i="7"/>
  <c r="T4" i="7"/>
  <c r="E4" i="7"/>
  <c r="G18" i="15"/>
  <c r="V38" i="7" l="1"/>
  <c r="Z38" i="7" s="1"/>
  <c r="P23" i="15"/>
  <c r="G23" i="15"/>
  <c r="P18" i="15"/>
  <c r="Y18" i="15" s="1"/>
  <c r="AH18" i="15" s="1"/>
  <c r="AF42" i="15"/>
  <c r="O22" i="10"/>
  <c r="G22" i="10"/>
  <c r="W20" i="10"/>
  <c r="W18" i="10"/>
  <c r="Y23" i="15" l="1"/>
  <c r="AH23" i="15" s="1"/>
  <c r="G25" i="15"/>
  <c r="AF43" i="15"/>
  <c r="W44" i="15"/>
  <c r="N44" i="15"/>
  <c r="E44" i="15"/>
  <c r="P25" i="15"/>
  <c r="P20" i="15"/>
  <c r="G20" i="15"/>
  <c r="Y24" i="15"/>
  <c r="W22" i="10"/>
  <c r="AG13" i="10" l="1"/>
  <c r="AE18" i="10" s="1"/>
  <c r="G28" i="15"/>
  <c r="P28" i="15"/>
  <c r="AF44" i="15"/>
  <c r="Y25" i="15"/>
  <c r="Y20" i="15"/>
  <c r="AH25" i="15"/>
  <c r="AE20" i="10" l="1"/>
  <c r="AE22" i="10"/>
  <c r="Y28" i="15"/>
  <c r="Y26" i="15"/>
  <c r="AD30" i="15"/>
  <c r="G26" i="15"/>
  <c r="G21" i="15"/>
  <c r="Y21" i="15"/>
  <c r="AH20" i="15"/>
  <c r="AH28" i="15" s="1"/>
  <c r="AE98" i="10"/>
  <c r="O30" i="15" l="1"/>
  <c r="P26" i="15"/>
  <c r="P21" i="15"/>
  <c r="Y23" i="7"/>
  <c r="Y24" i="7"/>
  <c r="AF43" i="7"/>
  <c r="AH25" i="7" l="1"/>
  <c r="AH20" i="7"/>
  <c r="P25" i="7"/>
  <c r="G25" i="7"/>
  <c r="P20" i="7"/>
  <c r="G20" i="7"/>
  <c r="G28" i="7" l="1"/>
  <c r="P28" i="7"/>
  <c r="AH28" i="7"/>
  <c r="Y25" i="7"/>
  <c r="AD30" i="7" s="1"/>
  <c r="Y19" i="7"/>
  <c r="Y20" i="7"/>
  <c r="O30" i="7" s="1"/>
  <c r="Y18" i="7"/>
  <c r="Y28" i="7" l="1"/>
  <c r="G26" i="7"/>
  <c r="Y26" i="7"/>
  <c r="G21" i="7"/>
  <c r="Y21" i="7"/>
  <c r="P21" i="7" l="1"/>
  <c r="P26" i="7"/>
  <c r="AB80" i="10" l="1"/>
  <c r="W44" i="7" l="1"/>
  <c r="N44" i="7"/>
  <c r="E44" i="7"/>
  <c r="AF42" i="7"/>
  <c r="AF44" i="7" l="1"/>
  <c r="AG33" i="10" l="1"/>
  <c r="AG31" i="10"/>
  <c r="AG38" i="10"/>
  <c r="AG36" i="10"/>
  <c r="AG39" i="10"/>
  <c r="AG37" i="10"/>
  <c r="AG35" i="10"/>
  <c r="AG34" i="10"/>
  <c r="AG32" i="10"/>
  <c r="AG30" i="10"/>
  <c r="AG40" i="10" l="1"/>
  <c r="T58" i="10" s="1"/>
  <c r="AD58" i="10" s="1"/>
  <c r="AD59" i="10" s="1"/>
  <c r="AA68" i="10" s="1"/>
</calcChain>
</file>

<file path=xl/sharedStrings.xml><?xml version="1.0" encoding="utf-8"?>
<sst xmlns="http://schemas.openxmlformats.org/spreadsheetml/2006/main" count="1176" uniqueCount="308">
  <si>
    <t>Project #:</t>
  </si>
  <si>
    <t>Project Title:</t>
  </si>
  <si>
    <t>Point of Contact</t>
  </si>
  <si>
    <t>Name:</t>
  </si>
  <si>
    <t>Agency:</t>
  </si>
  <si>
    <t>Phone:</t>
  </si>
  <si>
    <t>Position</t>
  </si>
  <si>
    <t>Estimated Subtotal:</t>
  </si>
  <si>
    <t>Narrative:</t>
  </si>
  <si>
    <t>B.  Contractual Services</t>
  </si>
  <si>
    <t>Description</t>
  </si>
  <si>
    <t>County:</t>
  </si>
  <si>
    <t>Title:</t>
  </si>
  <si>
    <t>Address:</t>
  </si>
  <si>
    <t>Email:</t>
  </si>
  <si>
    <t>Company Name(s) or  Consultant(s)</t>
  </si>
  <si>
    <t>Base Rate</t>
  </si>
  <si>
    <t>FICA</t>
  </si>
  <si>
    <t>Health Insurance</t>
  </si>
  <si>
    <t>Retirement</t>
  </si>
  <si>
    <t>Other</t>
  </si>
  <si>
    <t>Total Rate</t>
  </si>
  <si>
    <t>Hours</t>
  </si>
  <si>
    <t>Costs</t>
  </si>
  <si>
    <t>Modification #:</t>
  </si>
  <si>
    <t>Maximum amount that can be claimed (5%)</t>
  </si>
  <si>
    <t>If negative, adjust budget above by amount shown</t>
  </si>
  <si>
    <t>Annual Breakdown of Estimated SRMC</t>
  </si>
  <si>
    <t>Year 1</t>
  </si>
  <si>
    <t>The administrative requirements of the Code of Federal Regulations Title 2 Part 200: Uniform Administration Requirements (2 CFR 200) have been met.</t>
  </si>
  <si>
    <t>Authorization:</t>
  </si>
  <si>
    <t>Signature:</t>
  </si>
  <si>
    <t>Date:</t>
  </si>
  <si>
    <t>Purpose</t>
  </si>
  <si>
    <t>Base</t>
  </si>
  <si>
    <t>Rate</t>
  </si>
  <si>
    <t>Year 2</t>
  </si>
  <si>
    <t>Year 3</t>
  </si>
  <si>
    <t>Fringe %</t>
  </si>
  <si>
    <t>Yes</t>
  </si>
  <si>
    <t>No</t>
  </si>
  <si>
    <t>Point of Contact (POC)</t>
  </si>
  <si>
    <t>Authorized Agent (AA)</t>
  </si>
  <si>
    <t>Wakulla</t>
  </si>
  <si>
    <t>Town of Wakulla Springs</t>
  </si>
  <si>
    <t>Town of Wakulla Springs, Edward Ball Hotel, Wind Retrofit and Generator</t>
  </si>
  <si>
    <t>Bill Nye</t>
  </si>
  <si>
    <t>bnye@townofwakullasprings.com</t>
  </si>
  <si>
    <t>Fiscal Coordinator</t>
  </si>
  <si>
    <t>ANCO, Inc.</t>
  </si>
  <si>
    <t>Hazard Mitigation Grant Program Management Costs (Interim) FEMA Policy # 104-11-1</t>
  </si>
  <si>
    <t>Frequently Asked Questions: Hazard Mitigation Grant Program Management Costs Policy (Interim)</t>
  </si>
  <si>
    <t>Hazard Mitigation Grant Program Management Costs Policy Crosswalk</t>
  </si>
  <si>
    <t>Applicant Information:</t>
  </si>
  <si>
    <t>Section B: Contractual Services –</t>
  </si>
  <si>
    <t xml:space="preserve">Section C: Indirect Costs – </t>
  </si>
  <si>
    <t>Holly.Swift@em.myflorida.com</t>
  </si>
  <si>
    <t xml:space="preserve">This request is related to eligible indirect costs, direct administrative costs, or other administrative expenses associated with this specific project. </t>
  </si>
  <si>
    <t>Phase I</t>
  </si>
  <si>
    <t>Phase II (Y2)</t>
  </si>
  <si>
    <t>Cost Share Percentage:</t>
  </si>
  <si>
    <t>Personnel</t>
  </si>
  <si>
    <t>Contractual Services</t>
  </si>
  <si>
    <t>Indirect Costs (Overhead)</t>
  </si>
  <si>
    <t>Personnel and Contractual Services</t>
  </si>
  <si>
    <t>Personnel and Indirect Costs (Overhead)</t>
  </si>
  <si>
    <t>Personnel, Contractual Services, and Indirect Costs (Overhead)</t>
  </si>
  <si>
    <t>None (Budget Only)</t>
  </si>
  <si>
    <t>Budget Information</t>
  </si>
  <si>
    <t>Project Information</t>
  </si>
  <si>
    <t>Summary</t>
  </si>
  <si>
    <t>Describe the purpose for the change and detail what changes were made.</t>
  </si>
  <si>
    <t>Funding Request</t>
  </si>
  <si>
    <t>Revised Budget</t>
  </si>
  <si>
    <t>Cost Share</t>
  </si>
  <si>
    <t>Pre-Award SRMC?</t>
  </si>
  <si>
    <t>If "Yes", list how much of the SRMC Funding is Pre-award SRMC and the estimated start date.</t>
  </si>
  <si>
    <t>Pre-Award Amount:</t>
  </si>
  <si>
    <t>Estimated Start Date:</t>
  </si>
  <si>
    <t>Current Federal Share Amount:</t>
  </si>
  <si>
    <t xml:space="preserve">Mitigation Bureau - Florida Division of Emergency Management </t>
  </si>
  <si>
    <t xml:space="preserve">Office: </t>
  </si>
  <si>
    <t>Mobile:</t>
  </si>
  <si>
    <t>New SRMC percentage cap:</t>
  </si>
  <si>
    <t>Current Budget</t>
  </si>
  <si>
    <t>Has the annual budget for the SRMC total changed?</t>
  </si>
  <si>
    <t>If  yes, list changes below:</t>
  </si>
  <si>
    <t>Annual Budget: Total Estimated SRMC</t>
  </si>
  <si>
    <t xml:space="preserve">Current </t>
  </si>
  <si>
    <t>Revised</t>
  </si>
  <si>
    <t>Total</t>
  </si>
  <si>
    <t>Budget and Personnel</t>
  </si>
  <si>
    <t>Budget and Contractual Services</t>
  </si>
  <si>
    <t>Budget, Personnel, and Contractual Services</t>
  </si>
  <si>
    <t>Budget, Personnel, and Indirect Costs (Overhead)</t>
  </si>
  <si>
    <t>Budget, Personnel, Contractual Services, and Indirect Costs (Overhead)</t>
  </si>
  <si>
    <t>Request</t>
  </si>
  <si>
    <t>**Authorized Agent must sign for declining SRMC funds</t>
  </si>
  <si>
    <t>Assistant Project Manager</t>
  </si>
  <si>
    <t>Senior Project Manager</t>
  </si>
  <si>
    <t xml:space="preserve"> Title:</t>
  </si>
  <si>
    <t>Pre-Award</t>
  </si>
  <si>
    <t>Federal</t>
  </si>
  <si>
    <t>Local</t>
  </si>
  <si>
    <t>SRMC</t>
  </si>
  <si>
    <t xml:space="preserve"> - </t>
  </si>
  <si>
    <t>Project Total</t>
  </si>
  <si>
    <t>Phase II or Non-Phased</t>
  </si>
  <si>
    <t>a)</t>
  </si>
  <si>
    <t>e)</t>
  </si>
  <si>
    <t>b)</t>
  </si>
  <si>
    <t>c)</t>
  </si>
  <si>
    <t>d)</t>
  </si>
  <si>
    <t>f)</t>
  </si>
  <si>
    <t>h)</t>
  </si>
  <si>
    <t>i)</t>
  </si>
  <si>
    <t>j)</t>
  </si>
  <si>
    <t>g)</t>
  </si>
  <si>
    <t>Project monitoring:  Managing the award – administrative work that goes into fulfilling the requirements of the grant</t>
  </si>
  <si>
    <t>Compliance activities associated with federal procurement requirements;</t>
  </si>
  <si>
    <t>Cost incurred for overhead expenses are covered via indirect cost rates.</t>
  </si>
  <si>
    <t>Sub-Recipient cannot request more than 5% of the total amount of the grant subaward.</t>
  </si>
  <si>
    <t>The SRMC form covers three primary cost areas that pertain to the eligible administrative activities:</t>
  </si>
  <si>
    <t>Indirect Cost (Overhead)</t>
  </si>
  <si>
    <t>Contractual Services - Invoice(s) Included</t>
  </si>
  <si>
    <t>Personnel and Contractual Services - Personnel Activity Form(s) and Invoice(s) Included</t>
  </si>
  <si>
    <t>Please select an option below:</t>
  </si>
  <si>
    <t>Not Applicable (N/A)</t>
  </si>
  <si>
    <t>Pre-award SRMC can only be requested in Year 1. Supporting documentation is required with this request.</t>
  </si>
  <si>
    <r>
      <t xml:space="preserve">Changes have been made to the following section(s) of the form:  </t>
    </r>
    <r>
      <rPr>
        <vertAlign val="superscript"/>
        <sz val="10"/>
        <color rgb="FFFF0000"/>
        <rFont val="Arial"/>
        <family val="2"/>
      </rPr>
      <t xml:space="preserve"> *Please select an option below...</t>
    </r>
  </si>
  <si>
    <t>Updated:</t>
  </si>
  <si>
    <t>Holly Swift, FCCM, Senior Management Analyst II  /  Lead Project Manager</t>
  </si>
  <si>
    <t>Personnel (In House Labor) - Personnel Activity Form(s) Included</t>
  </si>
  <si>
    <t>Sub-Recipient Management Costs Details</t>
  </si>
  <si>
    <t>Total Estimated Sub-Recipient Management Cost Request:</t>
  </si>
  <si>
    <t>Strategic Funds Management (SFM) - Sub-Recipient Management Costs (SRMC) need to be obligated in increments sufficient to cover Sub-Recipient needs, for no more than one year, unless contractual agreements require additional funding.  FEMA has established a threshold where annual increments will be applied to larger awards allowing smaller awards to be fully obligated.</t>
  </si>
  <si>
    <t xml:space="preserve">Sub-Recipient Management Cost Detail – </t>
  </si>
  <si>
    <t>Section A:  Personnel (In-House Labor)</t>
  </si>
  <si>
    <t>"Unhide" lines if needed</t>
  </si>
  <si>
    <t>use drop-down menu</t>
  </si>
  <si>
    <t>Use Drop-down menu</t>
  </si>
  <si>
    <t>SRMC Request</t>
  </si>
  <si>
    <t>De Minimis Indirect Cost Rate</t>
  </si>
  <si>
    <t>Available SRMC Funds</t>
  </si>
  <si>
    <t>Total Estimated SRMC Request</t>
  </si>
  <si>
    <t>-</t>
  </si>
  <si>
    <t>4399-925-R (905)</t>
  </si>
  <si>
    <t>The budget increased by $1,200,000.00.
The SRMC requested increased by $60,000.00.
Personnel costs increased by $47,250.00.
Pre-Award Contractual Services were added to the request in the amount of $8,025.00. 
Indirect costs percentage remained the same. Indirect costs increased by $4,725.00.
The Annual Budget was adjusted accordingly.</t>
  </si>
  <si>
    <t xml:space="preserve">Indirect costs are based on the maximum De Minimis Indirect Cost Rate of 10.00% on Total Direct Labor (Personnel + Fringe). </t>
  </si>
  <si>
    <t>Indirect costs are based on the maximum De Minimis Indirect Cost Rate of 10.00% on Total Direct Labor (Personnel + Fringe). Our organization elects to utilize the rate of 10.00% to cover indirect costs for the awarded grant(s) for DR-4399.</t>
  </si>
  <si>
    <t>SRMC Budget Breakdown</t>
  </si>
  <si>
    <t>Phase I SRMC</t>
  </si>
  <si>
    <t>Phase I SRMC Subtotal</t>
  </si>
  <si>
    <t>SRMC Pre-Award (Non-Phased Application Development ONLY)</t>
  </si>
  <si>
    <t>Pre-Award Personnel (Sub-Recipient In-House)</t>
  </si>
  <si>
    <t>Pre-Award Contractual Services</t>
  </si>
  <si>
    <t>Personnel (Sub-Recipient In-House)</t>
  </si>
  <si>
    <t>Indirect Costs</t>
  </si>
  <si>
    <t>Qty</t>
  </si>
  <si>
    <t>TOTAL</t>
  </si>
  <si>
    <t>SRMC Budget Total</t>
  </si>
  <si>
    <t>Phase II SRMC</t>
  </si>
  <si>
    <t>Phase II SRMC Subtotal</t>
  </si>
  <si>
    <t>Non-Phased SRMC</t>
  </si>
  <si>
    <t>Non-Phased SRMC Subtotal</t>
  </si>
  <si>
    <t>Subapplication development and submission (Pre-award);</t>
  </si>
  <si>
    <t>Requests for Reimbursement (RFRs) and payment processing</t>
  </si>
  <si>
    <t>Record retention</t>
  </si>
  <si>
    <t>Finalizing the Request</t>
  </si>
  <si>
    <t xml:space="preserve">You can also email the </t>
  </si>
  <si>
    <t xml:space="preserve">FDEM SRMC Helpdesk </t>
  </si>
  <si>
    <t>for assistance.</t>
  </si>
  <si>
    <r>
      <t xml:space="preserve">Completing the form…    </t>
    </r>
    <r>
      <rPr>
        <b/>
        <vertAlign val="superscript"/>
        <sz val="14"/>
        <color rgb="FFFF0000"/>
        <rFont val="Arial"/>
        <family val="2"/>
      </rPr>
      <t>*Note: It is best to "Tab" through and use directional arrows in the form so that you do not miss anything.</t>
    </r>
  </si>
  <si>
    <t>Travel</t>
  </si>
  <si>
    <t>Equipment</t>
  </si>
  <si>
    <t>Supplies</t>
  </si>
  <si>
    <t>Additional uncommon costs are as follows:</t>
  </si>
  <si>
    <t>Contractual Services (Consultant, Vendor, or Contracted Work)</t>
  </si>
  <si>
    <r>
      <t xml:space="preserve">A.  Personnel (In-House Labor)  </t>
    </r>
    <r>
      <rPr>
        <b/>
        <vertAlign val="superscript"/>
        <sz val="11"/>
        <color rgb="FFFF0000"/>
        <rFont val="Arial"/>
        <family val="2"/>
      </rPr>
      <t>*If "Salaried" convert to hourly rate (Salary/2080 = Hourly Rate)</t>
    </r>
  </si>
  <si>
    <r>
      <t xml:space="preserve">C.  Indirect Costs  </t>
    </r>
    <r>
      <rPr>
        <b/>
        <vertAlign val="superscript"/>
        <sz val="11"/>
        <color rgb="FFFF0000"/>
        <rFont val="Arial"/>
        <family val="2"/>
      </rPr>
      <t>* Optional: if you choose this option, you will have to include it on all awards for the referenced disaster.</t>
    </r>
  </si>
  <si>
    <t>Phase II (Y3)</t>
  </si>
  <si>
    <t>Ph I - SRMC Pre-Award (Application Development ONLY)</t>
  </si>
  <si>
    <t>Ph I - Pre-Award - Personnel (Sub-Recipient In-House)</t>
  </si>
  <si>
    <t>Ph I - Pre-Award - Contractual Services</t>
  </si>
  <si>
    <t>Ph I - Indirect Costs</t>
  </si>
  <si>
    <t>Ph II - SRMC Pre-Award Phase I Remainder (Application Development ONLY)</t>
  </si>
  <si>
    <t>Ph I - Remainder Pre-Award - Personnel (Sub-Recipient In-House)</t>
  </si>
  <si>
    <t>Ph I - Remainder Pre-Award - Contractual Services</t>
  </si>
  <si>
    <t>Ph II - Personnel (Sub-Recipient In-House)</t>
  </si>
  <si>
    <t>Ph II - Contractual Services</t>
  </si>
  <si>
    <t>Ph II - Indirect Costs</t>
  </si>
  <si>
    <t>Ph I - Personnel (Sub-Recipient In-House)</t>
  </si>
  <si>
    <t>Ph I - Contractual Services</t>
  </si>
  <si>
    <t>Phase I (Y1)</t>
  </si>
  <si>
    <t>increase row height if needed</t>
  </si>
  <si>
    <t>Sub-Recipient Acknowledgement:   *Authorized Agent or Point of Contact (POC) can sign this request</t>
  </si>
  <si>
    <t>Responding to Requests for Information (RFIs) from FDEM Staff (Pre-award)</t>
  </si>
  <si>
    <t>Ph I - Remainder Pre-Award-Personnel (SR In-House)</t>
  </si>
  <si>
    <t>Non-Phased or Phase II</t>
  </si>
  <si>
    <t>Meetings/correspondences/phone calls with FDEM staff (Pre-award/Regular SRMC)</t>
  </si>
  <si>
    <t>Project Budget Information</t>
  </si>
  <si>
    <t>The project budget determines the maximum that you can receive in SRMC</t>
  </si>
  <si>
    <t>Use this row if not phased</t>
  </si>
  <si>
    <t xml:space="preserve">Hazard Mitigation Grant Program
Sub-Recipient Management Cost (SRMC) Request Form
</t>
  </si>
  <si>
    <t>Application Development</t>
  </si>
  <si>
    <t>Use Budget Breakdown tab</t>
  </si>
  <si>
    <r>
      <t xml:space="preserve">Our organization is declining the use of SRMC funding for the referenced project.
   </t>
    </r>
    <r>
      <rPr>
        <vertAlign val="superscript"/>
        <sz val="10"/>
        <color rgb="FFFF0000"/>
        <rFont val="Arial"/>
        <family val="2"/>
      </rPr>
      <t>**Authorized Agent must sign for declining funds</t>
    </r>
  </si>
  <si>
    <t xml:space="preserve">Hazard Mitigation Grant Program
Pre-award Sub-Recipient Management Cost (SRMC) Request Form
</t>
  </si>
  <si>
    <t>Pre-award Sub-Recipient Management Costs Details</t>
  </si>
  <si>
    <r>
      <t xml:space="preserve">A.  Pre-award Personnel (In-House Labor)  </t>
    </r>
    <r>
      <rPr>
        <b/>
        <vertAlign val="superscript"/>
        <sz val="11"/>
        <color rgb="FFFF0000"/>
        <rFont val="Arial"/>
        <family val="2"/>
      </rPr>
      <t>*If "Salaried" convert to hourly rate (Salary/2080 = Hourly Rate)</t>
    </r>
  </si>
  <si>
    <t>B.  Pre-award Contractual Services</t>
  </si>
  <si>
    <t xml:space="preserve">Total Pre-Award Sub-Recipient Management Cost is requested in the amount of: </t>
  </si>
  <si>
    <t>N/A</t>
  </si>
  <si>
    <t>Science Guy</t>
  </si>
  <si>
    <t>360 S County Road, Wakulla Springs, FL 32327</t>
  </si>
  <si>
    <t>Fiscal Coordinator: record keeping and time tracking of employee hours dedicated to the grant;
Assistant Project Manager (PM): record retention and documentation for compliance activities related to the grant;
Senior Project Manager (PM): application development, quarterly reporting, requests for reimbursement, and review of compliance activities for procurement related to the grant.
Our total fringe benefits rate is 35% and covers FICA (7.65%), Health Insurance (15%), Retirement (6%), and Other: Life Insurance (5%) and Workers' Compensation (1.35%).</t>
  </si>
  <si>
    <r>
      <t xml:space="preserve">Our organization is declining the use of SRMC funding for the referenced project.   </t>
    </r>
    <r>
      <rPr>
        <vertAlign val="superscript"/>
        <sz val="10"/>
        <color rgb="FFFF0000"/>
        <rFont val="Arial"/>
        <family val="2"/>
      </rPr>
      <t>**Authorized Agent must sign to decline funds</t>
    </r>
  </si>
  <si>
    <t>Annual Budget - Total Estimated SRMC</t>
  </si>
  <si>
    <t>SRMC Awarded</t>
  </si>
  <si>
    <t>SRMC Requested</t>
  </si>
  <si>
    <t>SRMC Remaining</t>
  </si>
  <si>
    <t>Non-Phased</t>
  </si>
  <si>
    <t>Hazard Mitigation Grant Program
Sub-Recipient Management Cost (SRMC) Request
Modification Summary</t>
  </si>
  <si>
    <t>Total SRMC Expenditures To Date:</t>
  </si>
  <si>
    <t>Award Date:</t>
  </si>
  <si>
    <t>Year/Phase:</t>
  </si>
  <si>
    <t>Award Amount:</t>
  </si>
  <si>
    <t>Funding Request:</t>
  </si>
  <si>
    <t xml:space="preserve">Pre-Award Sub-Recipient Management Cost is requested in the amount of: </t>
  </si>
  <si>
    <t>D.  SRMC Pre-Award</t>
  </si>
  <si>
    <t>Total Project Expenditures To Date:</t>
  </si>
  <si>
    <t>Amount Remaining:</t>
  </si>
  <si>
    <t xml:space="preserve">Hazard Mitigation Grant Program
Sub-Recipient Management Cost (SRMC)
Budget Breakdown
</t>
  </si>
  <si>
    <t>Hide if not applicable</t>
  </si>
  <si>
    <t>ANCO, Inc. will be providing application development services for the project. Activities will include subapplication development, review, and submission; subapplication RFIs, and meetings/correspondence with FDEM staff. Estimated hours: 150.00</t>
  </si>
  <si>
    <t>Complete Pre-Award SRMC Request.</t>
  </si>
  <si>
    <t>Most Recent SRMC Obligation:</t>
  </si>
  <si>
    <t>SRMC Obligation Request:</t>
  </si>
  <si>
    <t>Start Date:</t>
  </si>
  <si>
    <t xml:space="preserve">Pre-award sub-recipient management costs (SRMC) include, but are not limited to: subapplication development and submission, subapplication RFIs, and meetings/correspondence with FDEM staff.  Construction costs should NOT be included. Pre-award SRMC counts towards the 5 percent limit for SRMC.  All SRMCs must be submitted separately and  adequately documented and conform to 2 CFR Part 200 Subpart E in order to be eligible for reimbursement. Costs associated with this request incurred prior to the date of declaration are NOT eligible.  </t>
  </si>
  <si>
    <t>This section is for Consultants, Contractors, or Vendors that will perform the administrative duties related to the grant on behalf of the Sub-Recipient. No breakdown of the rate is necessary; however, a brief description of the duties and the estimated hours need to be outlined in the narrative.</t>
  </si>
  <si>
    <t>This section is for *In-house Labor / Force Account Labor. The base rate + benefits will give a loaded (total) rate for the individuals with administrative activities related to the grant. The narrative should outline the activities of each position. 
NOTE: if "Other" is utilized in the fringe rate, it must be detailed in the narrative.</t>
  </si>
  <si>
    <t xml:space="preserve">This section can only be used if you have Personnel (In-House Labor) costs. You may use the De Minimis Rate to claim a percentage up to 10% against your Personnel costs. If you choose to claim the De Minimis Rate, you must use it in all the projects related to the disaster.  The request must comply with 2 CFR Part 200 Subpart E (§ 200.414) in regards to indirect costs.
</t>
  </si>
  <si>
    <t>This section is to request the estimated funds needed for each budgetary year.  
The Interim Policy requires management costs to be obligated in increments sufficient to cover sub-recipient needs, for no more than one year, unless contractual agreements require additional funding.  FEMA has established a threshold of $25,000 where annual increments will be applied to larger awards allowing smaller awards to be fully obligated, based on the sub-recipient’s work schedule and ability to execute eligible activities.  
The annual breakdown cannot exceed the request itself, but you can request the amount to be allocated in each year of the project life cycle. For 24-month projects, estimated costs must be listed in Year 1 and Year 2. For 36-month estimated cost listed in Years 1, 2 and 3.  If the project is phased, then the allocation for Phase I must be in Year 1 and cannot exceed 5% of the Phase I total project costs; and the combined years 2 and 3 of Phase II cannot exceed the Phase II total project costs.</t>
  </si>
  <si>
    <t>Pre-award sub-recipient management costs (SRMC) include, but are not limited to: subapplication development and submission, subapplication RFIs, and meetings/correspondence with FDEM staff.  Construction costs should NOT be included. Pre-award SRMC counts towards the 5 percent limit for SRMC.  All SRMCs must be submitted separately and  adequately documented and conform to 2 CFR Part 200 Subpart E in order to be eligible for reimbursement. Costs associated with this request incurred prior to the date of declaration are NOT eligible.</t>
  </si>
  <si>
    <t>Subapplicant:</t>
  </si>
  <si>
    <t>Briefly detail the request.</t>
  </si>
  <si>
    <t xml:space="preserve">Hazard Mitigation Grant Program
Sub-Recipient Management Cost (SRMC)
Incremental Funding Request
</t>
  </si>
  <si>
    <t xml:space="preserve"> </t>
  </si>
  <si>
    <t>The subrecipient is requesting the $200,000.00 Phase II (Y2) obligation of SRMC. The subrecipient expended $400,000.00 of the Phase I project costs and $20,000.00 of the Year I SRMC funding. Phase I deliverables have been submitted for review, and funding for Phase II of the project costs have been requested. This funding request matches the most recent SRMC budget.</t>
  </si>
  <si>
    <r>
      <t xml:space="preserve">Our organization is declining the use of SRMC funding for the referenced project. 
</t>
    </r>
    <r>
      <rPr>
        <vertAlign val="superscript"/>
        <sz val="10"/>
        <color rgb="FFFF0000"/>
        <rFont val="Arial"/>
        <family val="2"/>
      </rPr>
      <t>**Authorized Agent must sign to decline funds</t>
    </r>
  </si>
  <si>
    <t>Dwayne Johnson</t>
  </si>
  <si>
    <t>Mayor, "The Rock"</t>
  </si>
  <si>
    <t>Dwayne "The Rock" Johnson</t>
  </si>
  <si>
    <t>Fiscal Coordinator: record keeping and time tracking of resources dedicated to grant; (Pre-Award) procurement for application development 
Assistant Project Manager (PM): record retention and documentation for compliance activities related to the grant;
Senior Project Manager (PM): application development, quarterly reporting, requests for reimbursement, and review of compliance activities for procurement related to the grant.
Our total fringe benefits rate is 35% and covers FICA (7.65%), Health Insurance (15%), Retirement (6%), and Other: Life Insurance (5%) and Workers' Compensation (1.35%).</t>
  </si>
  <si>
    <t>Fiscal Coordinator: procurement for application development</t>
  </si>
  <si>
    <t>The budget increased by $1,200,000.00.
The SRMC requested increased by $60,000.00.
Personnel costs increased by $47,250.00 and $1,975.00 of those cost were Pre-award Personnel costs.
Pre-Award Contractual Services were added to the request in the amount of $8,025.00.
Total Pre-Award SRMC is $10,000.00.
Indirect costs percentage remained the same. Indirect costs increased by $4,725.00.
The Annual Budget was adjusted accordingly.</t>
  </si>
  <si>
    <t>Phased</t>
  </si>
  <si>
    <t>Total budget is unchanged, but $5,000.00 in SRMC activitities are being moved from Phase I to Phase II.</t>
  </si>
  <si>
    <t xml:space="preserve">The total Phase I budget has decreased by $100,000.00 and has been reallocated to Phase II which increased by the same amount.
Phase I SRMC decreased by $5,000.00 and was reallocated to Phase II which increased by the same amount.
The total budget has remained the same.
</t>
  </si>
  <si>
    <t>Complete Pre-Award SRMC Request (Tab)</t>
  </si>
  <si>
    <t>Project ID#:</t>
  </si>
  <si>
    <t>Sub-applicant:</t>
  </si>
  <si>
    <t>Quarterly progress and financial reporting</t>
  </si>
  <si>
    <t>Documentation of quality of work verification for Quarterly Progress Reports and Closeout</t>
  </si>
  <si>
    <t>Closeout review, reporting and liquidation</t>
  </si>
  <si>
    <t>Personnel Costs (In-House staff = Force Account Labor)</t>
  </si>
  <si>
    <t>k)</t>
  </si>
  <si>
    <t>Personnel costs directly related to performing the activities listed above</t>
  </si>
  <si>
    <r>
      <rPr>
        <b/>
        <sz val="10"/>
        <color theme="1"/>
        <rFont val="Arial"/>
        <family val="2"/>
      </rPr>
      <t>Ineligible Activities:</t>
    </r>
    <r>
      <rPr>
        <sz val="10"/>
        <color theme="1"/>
        <rFont val="Arial"/>
        <family val="2"/>
      </rPr>
      <t xml:space="preserve"> Any activities directly related to a project are not eligible under management costs. For example, architectural, engineering and design services are project costs and cannot be included under management costs.  Construction management activities that manage, coordinate and supervise the construction process from project scoping to project completion are project costs. These activities cannot be included under management costs.  Indirect costs are only eligible as management costs and cannot be included as costs in the activity/project cost estimate.</t>
    </r>
  </si>
  <si>
    <t xml:space="preserve">You can email the </t>
  </si>
  <si>
    <t>Unhide lines if needed</t>
  </si>
  <si>
    <t>Hide if project is not Phased</t>
  </si>
  <si>
    <t>Hide if project is Phased</t>
  </si>
  <si>
    <t>Town of Wakulla Springs, Edward Ball Hotel, Wind Retrofit-Generator</t>
  </si>
  <si>
    <t>4673-714-R (502)</t>
  </si>
  <si>
    <t>See SRMC Request Form "How to Guide" at FloridaDisaster.org/HMGP under Applications</t>
  </si>
  <si>
    <r>
      <t xml:space="preserve">If Requesting SRMC Pre-Award - you MUST include with the application submittal - SRMC Request workbook and form, Activity Report.  
Provide the Sub-contract, detailed invoices and/or proof of activities and the Activity Report(s) for contractual services. 
For In-House Personnel complete/submit the SRMC Activity Report. 
</t>
    </r>
    <r>
      <rPr>
        <b/>
        <sz val="10"/>
        <color theme="1"/>
        <rFont val="Arial"/>
        <family val="2"/>
      </rPr>
      <t>Need to provide the proof of all activities -</t>
    </r>
    <r>
      <rPr>
        <sz val="10"/>
        <color theme="1"/>
        <rFont val="Arial"/>
        <family val="2"/>
      </rPr>
      <t xml:space="preserve"> either In-House personnel or contractual services (hired a contractor).
Include the Activity Report(s) along with the supporting documentation. </t>
    </r>
  </si>
  <si>
    <t>FEMA Policy and Guidance Materials</t>
  </si>
  <si>
    <t>https://www.floridadisaster.org/dem/mitigation/hazard-mitigation-grant-program/</t>
  </si>
  <si>
    <t>Print the form to PDF, sign and return. If you have additional questions or concerns, please reach out to the Lead HMGP Project Manager:</t>
  </si>
  <si>
    <r>
      <rPr>
        <b/>
        <sz val="10"/>
        <color theme="1"/>
        <rFont val="Arial"/>
        <family val="2"/>
      </rPr>
      <t xml:space="preserve">SRMC Pre-Award </t>
    </r>
    <r>
      <rPr>
        <sz val="10"/>
        <color theme="1"/>
        <rFont val="Arial"/>
        <family val="2"/>
      </rPr>
      <t xml:space="preserve">
If Requesting SRMC Pre-Award - you MUST request with the application submittal - 
Complete the SRMC Request workbook - SRMC Request, Re-Award SRMC Request, and SRMC Activity Report.  
Provide the Sub-contract, detailed invoices and/or proof of activities along with the completed SRMC Activity Report for all contractual services requesting for Pre-Award consideration. 
For In-House Personnel complete and submit with the Application the SRMC Activity Report. 
Required to provide the proof of all activities and support documentation for both the In-House personnel or Contractual Services (hired a contractor), as applicable. Include the SRMC Activity Report(s) along with the supporting documentation. </t>
    </r>
  </si>
  <si>
    <t>The first section of the form should include your State Application ID or the Salesforce Project Identification Number (PID#) assigned to the project. The project title should be the same as on your application or as given to you by your FDEM Project Manager.  Ensure that the most current information for the Point of Contact (POC) is provided.
The project total should match the information on your requested Budget Workbook.   Note: Phased projects, enter the Phase I information and the Phase II information from your approved budget.</t>
  </si>
  <si>
    <t>Use the SRMC Request Form "How to Guide" linked above at FloridaDisaster.org/dem/HMGP site under Applications</t>
  </si>
  <si>
    <r>
      <t>Sample forms are hidden - right mouse click on "</t>
    </r>
    <r>
      <rPr>
        <b/>
        <i/>
        <u/>
        <sz val="11"/>
        <color rgb="FF000099"/>
        <rFont val="Arial"/>
        <family val="2"/>
      </rPr>
      <t>U</t>
    </r>
    <r>
      <rPr>
        <b/>
        <i/>
        <sz val="11"/>
        <color rgb="FF000099"/>
        <rFont val="Arial"/>
        <family val="2"/>
      </rPr>
      <t xml:space="preserve">nhide" any tab to open any sample form you are working completing </t>
    </r>
  </si>
  <si>
    <t>SRMC Guidance</t>
  </si>
  <si>
    <t>Request for SRMC must be submitted before the HMGP application deadline (as an attachment with Application).</t>
  </si>
  <si>
    <t>A)</t>
  </si>
  <si>
    <t>B)</t>
  </si>
  <si>
    <t>C)</t>
  </si>
  <si>
    <r>
      <t xml:space="preserve">Sub-Recipient Management Costs are any direct administrative costs, indirect costs, and other administrative costs that are associated with a specific project. SRMC shall be reimbursed at 100% federal funding, up to 5 percent of the total project cost, as awarded. The sub-recipient shall apply (request) for management costs as a part of their HMGP application. </t>
    </r>
    <r>
      <rPr>
        <b/>
        <sz val="11"/>
        <color theme="1"/>
        <rFont val="Arial"/>
        <family val="2"/>
      </rPr>
      <t>Supporting documentation is required at the time of application submission for any SRMC Pre-Award.</t>
    </r>
    <r>
      <rPr>
        <sz val="11"/>
        <color theme="1"/>
        <rFont val="Arial"/>
        <family val="2"/>
      </rPr>
      <t xml:space="preserve">
All management costs will be obligated in increments sufficient to cover the sub-recipient needs for no more than one year unless contractual agreements require the additional funding. FEMA established a threshold where annual increments will be applied to larger awards allowing smaller awards to be fully obligated.
The SRMC Request Form (Excel workbook) must be utilized to apply for SRMC, and estimated costs enclosed in the application. The purpose of the SRMC Request Form is to allow subapplicant’s to apply for SRMC funding for HMGP projects. 
Cost Eligibility</t>
    </r>
    <r>
      <rPr>
        <b/>
        <sz val="11"/>
        <color theme="1"/>
        <rFont val="Arial"/>
        <family val="2"/>
      </rPr>
      <t>:</t>
    </r>
    <r>
      <rPr>
        <sz val="11"/>
        <color theme="1"/>
        <rFont val="Arial"/>
        <family val="2"/>
      </rPr>
      <t xml:space="preserve"> Administrative costs are expenses incurred by a sub-recipient in managing and administering the federal award to ensure that federal, state and local requirements are met and are limited to the following:</t>
    </r>
  </si>
  <si>
    <t>E.</t>
  </si>
  <si>
    <t>F.</t>
  </si>
  <si>
    <t>G.</t>
  </si>
  <si>
    <r>
      <rPr>
        <sz val="10"/>
        <color rgb="FFC00000"/>
        <rFont val="Arial"/>
        <family val="2"/>
      </rPr>
      <t>If negative</t>
    </r>
    <r>
      <rPr>
        <sz val="10"/>
        <color theme="1"/>
        <rFont val="Arial"/>
        <family val="2"/>
      </rPr>
      <t>, adjust budget above by amount shown</t>
    </r>
  </si>
  <si>
    <t>Total Estimated Sub-Recipient Management Cost Requested:</t>
  </si>
  <si>
    <t>Maximum amount available (5%)</t>
  </si>
  <si>
    <t>use drop-down menu to change year or phase</t>
  </si>
  <si>
    <t xml:space="preserve">Year 1 </t>
  </si>
  <si>
    <t>IF negative - Adjustment is required under A, B, and or C</t>
  </si>
  <si>
    <t>If RED, Adjustment is required</t>
  </si>
  <si>
    <r>
      <t xml:space="preserve">C.  Indirect Costs  </t>
    </r>
    <r>
      <rPr>
        <b/>
        <vertAlign val="subscript"/>
        <sz val="11"/>
        <color rgb="FFC00000"/>
        <rFont val="Arial"/>
        <family val="2"/>
      </rPr>
      <t>* Optional: if you choose this option, you will have to include it on all awards for the referenced disaster.</t>
    </r>
  </si>
  <si>
    <r>
      <t xml:space="preserve">A.  Personnel (In-House Labor)  </t>
    </r>
    <r>
      <rPr>
        <b/>
        <vertAlign val="subscript"/>
        <sz val="11"/>
        <color rgb="FFC00000"/>
        <rFont val="Arial"/>
        <family val="2"/>
      </rPr>
      <t>*If "Salaried" convert to hourly rate (Salary/2080 = Hourly Rate)</t>
    </r>
  </si>
  <si>
    <t xml:space="preserve"> (E) cannot be more than (F). If more Adjust (A), (B), and/or (C)</t>
  </si>
  <si>
    <r>
      <rPr>
        <sz val="8"/>
        <color theme="1"/>
        <rFont val="Arial"/>
        <family val="2"/>
      </rPr>
      <t xml:space="preserve">Must Match (E). If </t>
    </r>
    <r>
      <rPr>
        <sz val="8"/>
        <color rgb="FFFF0000"/>
        <rFont val="Arial"/>
        <family val="2"/>
      </rPr>
      <t>Red</t>
    </r>
    <r>
      <rPr>
        <sz val="8"/>
        <color theme="1"/>
        <rFont val="Arial"/>
        <family val="2"/>
      </rPr>
      <t xml:space="preserve"> Adjustment is required on Budget Breakdown (Tab)</t>
    </r>
  </si>
  <si>
    <t>Federal Share Amount:</t>
  </si>
  <si>
    <r>
      <rPr>
        <sz val="10"/>
        <color rgb="FFC00000"/>
        <rFont val="Arial"/>
        <family val="2"/>
      </rPr>
      <t>If negative</t>
    </r>
    <r>
      <rPr>
        <sz val="10"/>
        <color theme="1"/>
        <rFont val="Arial"/>
        <family val="2"/>
      </rPr>
      <t>, adjust Section A, B, C and/or D (above) by amount shown</t>
    </r>
  </si>
  <si>
    <t>Federal Share requesting from FEMA, matches Budget Workbook (cell K134)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</si>
</sst>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quot;$&quot;#,##0.00_);[Red]\(&quot;$&quot;#,##0.00\)"/>
    <numFmt numFmtId="44" formatCode="_(&quot;$&quot;* #,##0.00_);_(&quot;$&quot;* \(#,##0.00\);_(&quot;$&quot;* &quot;-&quot;??_);_(@_)"/>
    <numFmt numFmtId="164" formatCode="#0"/>
    <numFmt numFmtId="165" formatCode="[&lt;=9999999]###\-####;\(###\)\ ###\-####"/>
    <numFmt numFmtId="166" formatCode="0.000000000%"/>
    <numFmt numFmtId="167" formatCode="mm/dd/yyyy"/>
    <numFmt numFmtId="168" formatCode="[$-409]mmmm\ d\,\ yyyy;@"/>
    <numFmt numFmtId="169" formatCode="mm/dd/yy;@"/>
  </numFmts>
  <fonts count="61" x14ac:knownFonts="1">
    <font>
      <sz val="11"/>
      <color theme="1"/>
      <name val="Calibri"/>
      <family val="2"/>
      <scheme val="minor"/>
    </font>
    <font>
      <sz val="11"/>
      <color theme="1"/>
      <name val="Arial"/>
      <family val="2"/>
    </font>
    <font>
      <sz val="11"/>
      <color theme="1"/>
      <name val="Arial"/>
      <family val="2"/>
    </font>
    <font>
      <sz val="10"/>
      <color theme="1"/>
      <name val="Arial"/>
      <family val="2"/>
    </font>
    <font>
      <sz val="10"/>
      <color theme="0"/>
      <name val="Arial"/>
      <family val="2"/>
    </font>
    <font>
      <sz val="9"/>
      <color theme="0"/>
      <name val="Arial"/>
      <family val="2"/>
    </font>
    <font>
      <sz val="8"/>
      <color theme="0"/>
      <name val="Arial"/>
      <family val="2"/>
    </font>
    <font>
      <sz val="11"/>
      <color theme="1"/>
      <name val="Calibri"/>
      <family val="2"/>
      <scheme val="minor"/>
    </font>
    <font>
      <b/>
      <sz val="10"/>
      <color theme="1"/>
      <name val="Arial"/>
      <family val="2"/>
    </font>
    <font>
      <sz val="10"/>
      <color rgb="FF0033CC"/>
      <name val="Arial"/>
      <family val="2"/>
    </font>
    <font>
      <b/>
      <sz val="10"/>
      <color rgb="FF0033CC"/>
      <name val="Arial"/>
      <family val="2"/>
    </font>
    <font>
      <sz val="9"/>
      <color rgb="FF0033CC"/>
      <name val="Arial"/>
      <family val="2"/>
    </font>
    <font>
      <u/>
      <sz val="11"/>
      <color theme="10"/>
      <name val="Calibri"/>
      <family val="2"/>
      <scheme val="minor"/>
    </font>
    <font>
      <sz val="10"/>
      <color theme="10"/>
      <name val="Arial"/>
      <family val="2"/>
    </font>
    <font>
      <sz val="11"/>
      <color theme="1"/>
      <name val="Arial"/>
      <family val="2"/>
    </font>
    <font>
      <b/>
      <u/>
      <sz val="12"/>
      <color theme="1"/>
      <name val="Arial"/>
      <family val="2"/>
    </font>
    <font>
      <u/>
      <sz val="11"/>
      <color theme="10"/>
      <name val="Arial"/>
      <family val="2"/>
    </font>
    <font>
      <b/>
      <sz val="12"/>
      <color theme="1"/>
      <name val="Arial"/>
      <family val="2"/>
    </font>
    <font>
      <b/>
      <sz val="11"/>
      <color theme="1"/>
      <name val="Arial"/>
      <family val="2"/>
    </font>
    <font>
      <b/>
      <u/>
      <sz val="11"/>
      <color theme="1"/>
      <name val="Arial"/>
      <family val="2"/>
    </font>
    <font>
      <sz val="9"/>
      <name val="Arial"/>
      <family val="2"/>
    </font>
    <font>
      <i/>
      <sz val="10"/>
      <color theme="1"/>
      <name val="Arial"/>
      <family val="2"/>
    </font>
    <font>
      <b/>
      <sz val="10"/>
      <color theme="0"/>
      <name val="Arial"/>
      <family val="2"/>
    </font>
    <font>
      <vertAlign val="superscript"/>
      <sz val="10"/>
      <color rgb="FFFF0000"/>
      <name val="Arial"/>
      <family val="2"/>
    </font>
    <font>
      <sz val="18"/>
      <color rgb="FF0033CC"/>
      <name val="Freestyle Script"/>
      <family val="4"/>
    </font>
    <font>
      <b/>
      <u/>
      <sz val="10"/>
      <color theme="1"/>
      <name val="Arial"/>
      <family val="2"/>
    </font>
    <font>
      <b/>
      <sz val="16"/>
      <color theme="1"/>
      <name val="Arial"/>
      <family val="2"/>
    </font>
    <font>
      <b/>
      <vertAlign val="superscript"/>
      <sz val="14"/>
      <color rgb="FFFF0000"/>
      <name val="Arial"/>
      <family val="2"/>
    </font>
    <font>
      <b/>
      <sz val="8"/>
      <color theme="1"/>
      <name val="Arial"/>
      <family val="2"/>
    </font>
    <font>
      <sz val="11"/>
      <color rgb="FFFF0000"/>
      <name val="Arial"/>
      <family val="2"/>
    </font>
    <font>
      <sz val="10"/>
      <color rgb="FFFF0000"/>
      <name val="Arial"/>
      <family val="2"/>
    </font>
    <font>
      <sz val="11"/>
      <color rgb="FF0033CC"/>
      <name val="Calibri"/>
      <family val="2"/>
      <scheme val="minor"/>
    </font>
    <font>
      <i/>
      <u/>
      <sz val="11"/>
      <color theme="10"/>
      <name val="Arial"/>
      <family val="2"/>
    </font>
    <font>
      <sz val="12"/>
      <color theme="1"/>
      <name val="Arial"/>
      <family val="2"/>
    </font>
    <font>
      <i/>
      <sz val="11"/>
      <color theme="1"/>
      <name val="Arial"/>
      <family val="2"/>
    </font>
    <font>
      <b/>
      <vertAlign val="superscript"/>
      <sz val="11"/>
      <color rgb="FFFF0000"/>
      <name val="Arial"/>
      <family val="2"/>
    </font>
    <font>
      <b/>
      <u/>
      <sz val="11"/>
      <color theme="10"/>
      <name val="Arial"/>
      <family val="2"/>
    </font>
    <font>
      <sz val="11"/>
      <name val="Arial"/>
      <family val="2"/>
    </font>
    <font>
      <sz val="14"/>
      <color theme="0"/>
      <name val="Arial"/>
      <family val="2"/>
    </font>
    <font>
      <b/>
      <i/>
      <sz val="9"/>
      <color theme="1"/>
      <name val="Arial"/>
      <family val="2"/>
    </font>
    <font>
      <b/>
      <i/>
      <sz val="10"/>
      <color theme="1"/>
      <name val="Arial"/>
      <family val="2"/>
    </font>
    <font>
      <i/>
      <sz val="9"/>
      <color theme="1"/>
      <name val="Arial"/>
      <family val="2"/>
    </font>
    <font>
      <sz val="8"/>
      <color theme="1"/>
      <name val="Arial"/>
      <family val="2"/>
    </font>
    <font>
      <sz val="11"/>
      <color theme="10"/>
      <name val="Arial"/>
      <family val="2"/>
    </font>
    <font>
      <sz val="18"/>
      <color rgb="FF0033CC"/>
      <name val="Rage Italic"/>
      <family val="4"/>
    </font>
    <font>
      <b/>
      <sz val="10"/>
      <name val="Arial"/>
      <family val="2"/>
    </font>
    <font>
      <sz val="10"/>
      <name val="Arial"/>
      <family val="2"/>
    </font>
    <font>
      <sz val="11"/>
      <color theme="1"/>
      <name val="Roboto Condensed"/>
    </font>
    <font>
      <b/>
      <sz val="10"/>
      <color theme="1"/>
      <name val="Roboto Condensed"/>
    </font>
    <font>
      <sz val="18"/>
      <color rgb="FF0033CC"/>
      <name val="Vladimir Script"/>
      <family val="4"/>
    </font>
    <font>
      <sz val="9"/>
      <color theme="1"/>
      <name val="Arial"/>
      <family val="2"/>
    </font>
    <font>
      <sz val="9.5"/>
      <color theme="1"/>
      <name val="Arial"/>
      <family val="2"/>
    </font>
    <font>
      <sz val="10"/>
      <color rgb="FF000099"/>
      <name val="Arial"/>
      <family val="2"/>
    </font>
    <font>
      <b/>
      <i/>
      <sz val="11"/>
      <color rgb="FF000099"/>
      <name val="Arial"/>
      <family val="2"/>
    </font>
    <font>
      <b/>
      <i/>
      <u/>
      <sz val="11"/>
      <color rgb="FF000099"/>
      <name val="Arial"/>
      <family val="2"/>
    </font>
    <font>
      <b/>
      <u/>
      <sz val="16"/>
      <color theme="1"/>
      <name val="Arial"/>
      <family val="2"/>
    </font>
    <font>
      <sz val="10"/>
      <color rgb="FFC00000"/>
      <name val="Arial"/>
      <family val="2"/>
    </font>
    <font>
      <sz val="9"/>
      <color rgb="FFFF0000"/>
      <name val="Arial"/>
      <family val="2"/>
    </font>
    <font>
      <sz val="8"/>
      <color theme="1"/>
      <name val="Calibri"/>
      <family val="2"/>
      <scheme val="minor"/>
    </font>
    <font>
      <b/>
      <vertAlign val="subscript"/>
      <sz val="11"/>
      <color rgb="FFC00000"/>
      <name val="Arial"/>
      <family val="2"/>
    </font>
    <font>
      <sz val="8"/>
      <color rgb="FFFF0000"/>
      <name val="Arial"/>
      <family val="2"/>
    </font>
  </fonts>
  <fills count="19">
    <fill>
      <patternFill patternType="none"/>
    </fill>
    <fill>
      <patternFill patternType="gray125"/>
    </fill>
    <fill>
      <patternFill patternType="solid">
        <fgColor theme="1" tint="0.249977111117893"/>
        <bgColor indexed="64"/>
      </patternFill>
    </fill>
    <fill>
      <patternFill patternType="solid">
        <fgColor theme="2"/>
        <bgColor indexed="64"/>
      </patternFill>
    </fill>
    <fill>
      <patternFill patternType="solid">
        <fgColor theme="1" tint="0.14999847407452621"/>
        <bgColor indexed="64"/>
      </patternFill>
    </fill>
    <fill>
      <patternFill patternType="solid">
        <fgColor rgb="FFFFFFEF"/>
        <bgColor indexed="64"/>
      </patternFill>
    </fill>
    <fill>
      <patternFill patternType="solid">
        <fgColor theme="0" tint="-4.9989318521683403E-2"/>
        <bgColor indexed="64"/>
      </patternFill>
    </fill>
    <fill>
      <patternFill patternType="darkUp">
        <fgColor theme="2"/>
        <bgColor auto="1"/>
      </patternFill>
    </fill>
    <fill>
      <patternFill patternType="darkUp">
        <fgColor theme="2"/>
      </patternFill>
    </fill>
    <fill>
      <patternFill patternType="solid">
        <fgColor rgb="FFFFFFCC"/>
        <bgColor indexed="64"/>
      </patternFill>
    </fill>
    <fill>
      <patternFill patternType="solid">
        <fgColor rgb="FF002060"/>
        <bgColor indexed="64"/>
      </patternFill>
    </fill>
    <fill>
      <patternFill patternType="solid">
        <fgColor rgb="FFC00000"/>
        <bgColor indexed="64"/>
      </patternFill>
    </fill>
    <fill>
      <patternFill patternType="lightTrellis"/>
    </fill>
    <fill>
      <patternFill patternType="lightTrellis">
        <fgColor rgb="FF0033CC"/>
        <bgColor auto="1"/>
      </patternFill>
    </fill>
    <fill>
      <patternFill patternType="lightTrellis">
        <fgColor theme="2" tint="-9.9948118533890809E-2"/>
        <bgColor auto="1"/>
      </patternFill>
    </fill>
    <fill>
      <patternFill patternType="lightTrellis">
        <fgColor theme="2" tint="-9.9948118533890809E-2"/>
        <bgColor indexed="65"/>
      </patternFill>
    </fill>
    <fill>
      <patternFill patternType="lightTrellis">
        <fgColor rgb="FF0033CC"/>
        <bgColor theme="4" tint="0.79995117038483843"/>
      </patternFill>
    </fill>
    <fill>
      <patternFill patternType="lightTrellis">
        <fgColor theme="0" tint="-0.24994659260841701"/>
        <bgColor indexed="65"/>
      </patternFill>
    </fill>
    <fill>
      <patternFill patternType="solid">
        <fgColor theme="4" tint="0.79998168889431442"/>
        <bgColor indexed="64"/>
      </patternFill>
    </fill>
  </fills>
  <borders count="62">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theme="2"/>
      </bottom>
      <diagonal/>
    </border>
    <border>
      <left/>
      <right/>
      <top/>
      <bottom style="thin">
        <color theme="2"/>
      </bottom>
      <diagonal/>
    </border>
    <border>
      <left/>
      <right style="medium">
        <color indexed="64"/>
      </right>
      <top/>
      <bottom style="thin">
        <color theme="2"/>
      </bottom>
      <diagonal/>
    </border>
    <border>
      <left style="medium">
        <color indexed="64"/>
      </left>
      <right/>
      <top style="thin">
        <color indexed="64"/>
      </top>
      <bottom style="thin">
        <color theme="2"/>
      </bottom>
      <diagonal/>
    </border>
    <border>
      <left/>
      <right/>
      <top style="thin">
        <color indexed="64"/>
      </top>
      <bottom style="thin">
        <color theme="2"/>
      </bottom>
      <diagonal/>
    </border>
    <border>
      <left/>
      <right style="medium">
        <color indexed="64"/>
      </right>
      <top style="thin">
        <color indexed="64"/>
      </top>
      <bottom style="thin">
        <color theme="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s>
  <cellStyleXfs count="7">
    <xf numFmtId="0" fontId="0" fillId="0" borderId="0"/>
    <xf numFmtId="44" fontId="7" fillId="0" borderId="0" applyFont="0" applyFill="0" applyBorder="0" applyAlignment="0" applyProtection="0"/>
    <xf numFmtId="9" fontId="7" fillId="0" borderId="0" applyFont="0" applyFill="0" applyBorder="0" applyAlignment="0" applyProtection="0"/>
    <xf numFmtId="0" fontId="12" fillId="0" borderId="0" applyNumberFormat="0" applyFill="0" applyBorder="0" applyAlignment="0" applyProtection="0"/>
    <xf numFmtId="0" fontId="14" fillId="0" borderId="0"/>
    <xf numFmtId="0" fontId="16" fillId="0" borderId="0" applyNumberFormat="0" applyFill="0" applyBorder="0" applyAlignment="0" applyProtection="0"/>
    <xf numFmtId="0" fontId="2" fillId="0" borderId="0"/>
  </cellStyleXfs>
  <cellXfs count="717">
    <xf numFmtId="0" fontId="0" fillId="0" borderId="0" xfId="0"/>
    <xf numFmtId="44" fontId="9" fillId="0" borderId="0" xfId="1" applyFont="1" applyBorder="1" applyProtection="1"/>
    <xf numFmtId="0" fontId="3" fillId="0" borderId="0" xfId="0" applyFont="1"/>
    <xf numFmtId="0" fontId="9" fillId="0" borderId="0" xfId="0" applyFont="1" applyAlignment="1">
      <alignment horizontal="left" shrinkToFit="1"/>
    </xf>
    <xf numFmtId="165" fontId="9" fillId="0" borderId="0" xfId="0" applyNumberFormat="1" applyFont="1" applyAlignment="1">
      <alignment horizontal="left" shrinkToFit="1"/>
    </xf>
    <xf numFmtId="0" fontId="9" fillId="0" borderId="0" xfId="0" applyFont="1" applyAlignment="1">
      <alignment horizontal="left"/>
    </xf>
    <xf numFmtId="0" fontId="10" fillId="0" borderId="3" xfId="0" applyFont="1" applyBorder="1" applyAlignment="1" applyProtection="1">
      <alignment horizontal="center" vertical="center"/>
      <protection locked="0"/>
    </xf>
    <xf numFmtId="0" fontId="3" fillId="0" borderId="0" xfId="0" applyFont="1" applyAlignment="1">
      <alignment vertical="center"/>
    </xf>
    <xf numFmtId="0" fontId="10" fillId="0" borderId="3" xfId="0" applyFont="1" applyBorder="1" applyAlignment="1">
      <alignment horizontal="center" vertical="center"/>
    </xf>
    <xf numFmtId="44" fontId="3" fillId="7" borderId="3" xfId="1" applyFont="1" applyFill="1" applyBorder="1" applyProtection="1"/>
    <xf numFmtId="44" fontId="8" fillId="8" borderId="3" xfId="1" applyFont="1" applyFill="1" applyBorder="1" applyProtection="1"/>
    <xf numFmtId="0" fontId="16" fillId="0" borderId="0" xfId="3" applyFont="1" applyBorder="1" applyAlignment="1" applyProtection="1">
      <alignment horizontal="left" vertical="top" wrapText="1"/>
      <protection locked="0"/>
    </xf>
    <xf numFmtId="0" fontId="16" fillId="0" borderId="23" xfId="3" applyFont="1" applyBorder="1" applyAlignment="1" applyProtection="1">
      <alignment horizontal="left" vertical="top" wrapText="1"/>
      <protection locked="0"/>
    </xf>
    <xf numFmtId="0" fontId="0" fillId="0" borderId="0" xfId="0" applyAlignment="1">
      <alignment vertical="top"/>
    </xf>
    <xf numFmtId="0" fontId="42" fillId="0" borderId="0" xfId="0" applyFont="1"/>
    <xf numFmtId="0" fontId="30" fillId="0" borderId="0" xfId="0" applyFont="1"/>
    <xf numFmtId="0" fontId="9" fillId="0" borderId="0" xfId="0" applyFont="1"/>
    <xf numFmtId="0" fontId="9" fillId="0" borderId="0" xfId="0" applyFont="1" applyAlignment="1">
      <alignment vertical="top" wrapText="1"/>
    </xf>
    <xf numFmtId="0" fontId="3" fillId="0" borderId="22" xfId="0" applyFont="1" applyBorder="1"/>
    <xf numFmtId="0" fontId="3" fillId="0" borderId="23" xfId="0" applyFont="1" applyBorder="1"/>
    <xf numFmtId="0" fontId="11" fillId="0" borderId="22" xfId="0" applyFont="1" applyBorder="1" applyAlignment="1" applyProtection="1">
      <alignment vertical="top" wrapText="1" shrinkToFit="1"/>
      <protection locked="0"/>
    </xf>
    <xf numFmtId="0" fontId="11" fillId="0" borderId="0" xfId="0" applyFont="1" applyAlignment="1" applyProtection="1">
      <alignment vertical="top" wrapText="1" shrinkToFit="1"/>
      <protection locked="0"/>
    </xf>
    <xf numFmtId="0" fontId="11" fillId="0" borderId="23" xfId="0" applyFont="1" applyBorder="1" applyAlignment="1" applyProtection="1">
      <alignment vertical="top" wrapText="1" shrinkToFit="1"/>
      <protection locked="0"/>
    </xf>
    <xf numFmtId="44" fontId="3" fillId="0" borderId="3" xfId="1" applyFont="1" applyBorder="1" applyProtection="1"/>
    <xf numFmtId="44" fontId="8" fillId="6" borderId="3" xfId="1" applyFont="1" applyFill="1" applyBorder="1" applyProtection="1"/>
    <xf numFmtId="44" fontId="8" fillId="6" borderId="3" xfId="1" applyFont="1" applyFill="1" applyBorder="1" applyAlignment="1" applyProtection="1">
      <alignment horizontal="center"/>
    </xf>
    <xf numFmtId="0" fontId="47" fillId="0" borderId="0" xfId="0" applyFont="1"/>
    <xf numFmtId="0" fontId="3" fillId="0" borderId="0" xfId="0" applyFont="1" applyAlignment="1">
      <alignment textRotation="90"/>
    </xf>
    <xf numFmtId="0" fontId="8" fillId="6" borderId="34" xfId="0" applyFont="1" applyFill="1" applyBorder="1" applyAlignment="1">
      <alignment horizontal="center"/>
    </xf>
    <xf numFmtId="0" fontId="3" fillId="0" borderId="26" xfId="0" applyFont="1" applyBorder="1"/>
    <xf numFmtId="44" fontId="3" fillId="0" borderId="34" xfId="1" applyFont="1" applyBorder="1" applyProtection="1"/>
    <xf numFmtId="44" fontId="8" fillId="6" borderId="34" xfId="1" applyFont="1" applyFill="1" applyBorder="1" applyProtection="1"/>
    <xf numFmtId="44" fontId="8" fillId="6" borderId="34" xfId="1" applyFont="1" applyFill="1" applyBorder="1" applyAlignment="1" applyProtection="1">
      <alignment horizontal="center"/>
    </xf>
    <xf numFmtId="44" fontId="8" fillId="3" borderId="21" xfId="1" applyFont="1" applyFill="1" applyBorder="1" applyProtection="1"/>
    <xf numFmtId="0" fontId="3" fillId="0" borderId="0" xfId="0" applyFont="1" applyAlignment="1">
      <alignment horizontal="center"/>
    </xf>
    <xf numFmtId="169" fontId="3" fillId="0" borderId="0" xfId="6" applyNumberFormat="1" applyFont="1" applyAlignment="1">
      <alignment horizontal="center" vertical="top"/>
    </xf>
    <xf numFmtId="0" fontId="29" fillId="0" borderId="0" xfId="6" applyFont="1" applyAlignment="1">
      <alignment vertical="top"/>
    </xf>
    <xf numFmtId="0" fontId="3" fillId="0" borderId="22" xfId="6" applyFont="1" applyBorder="1" applyAlignment="1">
      <alignment vertical="top"/>
    </xf>
    <xf numFmtId="0" fontId="3" fillId="0" borderId="0" xfId="6" applyFont="1" applyAlignment="1">
      <alignment vertical="top"/>
    </xf>
    <xf numFmtId="0" fontId="3" fillId="0" borderId="23" xfId="6" applyFont="1" applyBorder="1" applyAlignment="1">
      <alignment vertical="top"/>
    </xf>
    <xf numFmtId="0" fontId="17" fillId="0" borderId="0" xfId="6" applyFont="1" applyAlignment="1">
      <alignment vertical="top"/>
    </xf>
    <xf numFmtId="0" fontId="19" fillId="0" borderId="20" xfId="6" applyFont="1" applyBorder="1" applyAlignment="1">
      <alignment horizontal="left" vertical="top"/>
    </xf>
    <xf numFmtId="0" fontId="19" fillId="0" borderId="7" xfId="6" applyFont="1" applyBorder="1" applyAlignment="1">
      <alignment horizontal="left" vertical="top"/>
    </xf>
    <xf numFmtId="0" fontId="30" fillId="0" borderId="0" xfId="6" applyFont="1" applyAlignment="1">
      <alignment vertical="top"/>
    </xf>
    <xf numFmtId="0" fontId="3" fillId="0" borderId="0" xfId="6" applyFont="1" applyAlignment="1">
      <alignment vertical="top" wrapText="1"/>
    </xf>
    <xf numFmtId="0" fontId="34" fillId="0" borderId="22" xfId="6" applyFont="1" applyBorder="1" applyAlignment="1">
      <alignment vertical="top"/>
    </xf>
    <xf numFmtId="0" fontId="3" fillId="0" borderId="28" xfId="6" applyFont="1" applyBorder="1" applyAlignment="1">
      <alignment vertical="top"/>
    </xf>
    <xf numFmtId="0" fontId="3" fillId="0" borderId="2" xfId="6" applyFont="1" applyBorder="1" applyAlignment="1">
      <alignment vertical="top"/>
    </xf>
    <xf numFmtId="0" fontId="3" fillId="0" borderId="29" xfId="6" applyFont="1" applyBorder="1" applyAlignment="1">
      <alignment vertical="top"/>
    </xf>
    <xf numFmtId="0" fontId="3" fillId="0" borderId="0" xfId="0" applyFont="1" applyAlignment="1">
      <alignment horizontal="left"/>
    </xf>
    <xf numFmtId="0" fontId="3" fillId="0" borderId="0" xfId="0" applyFont="1" applyAlignment="1">
      <alignment wrapText="1"/>
    </xf>
    <xf numFmtId="0" fontId="10" fillId="0" borderId="16" xfId="0" applyFont="1" applyBorder="1" applyAlignment="1">
      <alignment horizontal="center" vertical="center" wrapText="1"/>
    </xf>
    <xf numFmtId="44" fontId="8" fillId="7" borderId="3" xfId="1" applyFont="1" applyFill="1" applyBorder="1" applyAlignment="1" applyProtection="1">
      <alignment horizontal="center"/>
    </xf>
    <xf numFmtId="165" fontId="46" fillId="0" borderId="0" xfId="0" applyNumberFormat="1" applyFont="1" applyAlignment="1">
      <alignment horizontal="left"/>
    </xf>
    <xf numFmtId="0" fontId="46" fillId="0" borderId="0" xfId="0" applyFont="1" applyAlignment="1">
      <alignment horizontal="left"/>
    </xf>
    <xf numFmtId="0" fontId="46" fillId="0" borderId="22" xfId="0" applyFont="1" applyBorder="1"/>
    <xf numFmtId="44" fontId="46" fillId="0" borderId="0" xfId="1" applyFont="1" applyBorder="1" applyAlignment="1" applyProtection="1">
      <alignment horizontal="left"/>
    </xf>
    <xf numFmtId="44" fontId="8" fillId="14" borderId="3" xfId="1" applyFont="1" applyFill="1" applyBorder="1" applyAlignment="1" applyProtection="1">
      <alignment horizontal="center"/>
    </xf>
    <xf numFmtId="44" fontId="3" fillId="14" borderId="3" xfId="1" applyFont="1" applyFill="1" applyBorder="1" applyProtection="1"/>
    <xf numFmtId="44" fontId="8" fillId="15" borderId="3" xfId="1" applyFont="1" applyFill="1" applyBorder="1" applyProtection="1"/>
    <xf numFmtId="0" fontId="3" fillId="0" borderId="41" xfId="0" applyFont="1" applyBorder="1"/>
    <xf numFmtId="0" fontId="3" fillId="0" borderId="42" xfId="0" applyFont="1" applyBorder="1"/>
    <xf numFmtId="0" fontId="3" fillId="0" borderId="43" xfId="0" applyFont="1" applyBorder="1"/>
    <xf numFmtId="44" fontId="8" fillId="3" borderId="34" xfId="1" applyFont="1" applyFill="1" applyBorder="1" applyAlignment="1" applyProtection="1">
      <alignment vertical="center"/>
    </xf>
    <xf numFmtId="0" fontId="10" fillId="0" borderId="16" xfId="0" applyFont="1" applyBorder="1" applyAlignment="1">
      <alignment horizontal="center" wrapText="1"/>
    </xf>
    <xf numFmtId="0" fontId="11" fillId="0" borderId="22" xfId="0" applyFont="1" applyBorder="1" applyAlignment="1">
      <alignment vertical="top" wrapText="1" shrinkToFit="1"/>
    </xf>
    <xf numFmtId="0" fontId="11" fillId="0" borderId="0" xfId="0" applyFont="1" applyAlignment="1">
      <alignment vertical="top" wrapText="1" shrinkToFit="1"/>
    </xf>
    <xf numFmtId="0" fontId="11" fillId="0" borderId="23" xfId="0" applyFont="1" applyBorder="1" applyAlignment="1">
      <alignment vertical="top" wrapText="1" shrinkToFit="1"/>
    </xf>
    <xf numFmtId="44" fontId="3" fillId="0" borderId="3" xfId="1" applyFont="1" applyBorder="1" applyProtection="1">
      <protection locked="0"/>
    </xf>
    <xf numFmtId="0" fontId="3" fillId="0" borderId="30" xfId="0" applyFont="1" applyBorder="1"/>
    <xf numFmtId="0" fontId="3" fillId="0" borderId="28" xfId="0" applyFont="1" applyBorder="1"/>
    <xf numFmtId="0" fontId="3" fillId="0" borderId="47" xfId="0" applyFont="1" applyBorder="1"/>
    <xf numFmtId="0" fontId="3" fillId="0" borderId="48" xfId="0" applyFont="1" applyBorder="1"/>
    <xf numFmtId="0" fontId="3" fillId="0" borderId="49" xfId="0" applyFont="1" applyBorder="1"/>
    <xf numFmtId="44" fontId="8" fillId="6" borderId="51" xfId="1" applyFont="1" applyFill="1" applyBorder="1" applyAlignment="1" applyProtection="1">
      <alignment horizontal="center"/>
    </xf>
    <xf numFmtId="44" fontId="8" fillId="6" borderId="54" xfId="1" applyFont="1" applyFill="1" applyBorder="1" applyProtection="1"/>
    <xf numFmtId="44" fontId="8" fillId="14" borderId="51" xfId="1" applyFont="1" applyFill="1" applyBorder="1" applyAlignment="1" applyProtection="1">
      <alignment horizontal="center"/>
    </xf>
    <xf numFmtId="0" fontId="8" fillId="6" borderId="55" xfId="0" applyFont="1" applyFill="1" applyBorder="1" applyAlignment="1">
      <alignment horizontal="center"/>
    </xf>
    <xf numFmtId="44" fontId="8" fillId="6" borderId="56" xfId="1" applyFont="1" applyFill="1" applyBorder="1" applyProtection="1"/>
    <xf numFmtId="44" fontId="8" fillId="6" borderId="55" xfId="1" applyFont="1" applyFill="1" applyBorder="1" applyAlignment="1" applyProtection="1">
      <alignment horizontal="center"/>
    </xf>
    <xf numFmtId="0" fontId="52" fillId="0" borderId="3" xfId="0" applyFont="1" applyBorder="1" applyAlignment="1">
      <alignment vertical="center" wrapText="1"/>
    </xf>
    <xf numFmtId="0" fontId="1" fillId="0" borderId="0" xfId="6" applyFont="1" applyAlignment="1">
      <alignment vertical="top"/>
    </xf>
    <xf numFmtId="0" fontId="3" fillId="0" borderId="0" xfId="6" applyFont="1"/>
    <xf numFmtId="0" fontId="1" fillId="0" borderId="0" xfId="6" applyFont="1"/>
    <xf numFmtId="0" fontId="1" fillId="0" borderId="22" xfId="6" applyFont="1" applyBorder="1" applyAlignment="1">
      <alignment horizontal="left" vertical="center"/>
    </xf>
    <xf numFmtId="0" fontId="1" fillId="0" borderId="22" xfId="6" applyFont="1" applyBorder="1" applyAlignment="1">
      <alignment horizontal="left" vertical="top" wrapText="1"/>
    </xf>
    <xf numFmtId="0" fontId="1" fillId="0" borderId="0" xfId="6" applyFont="1" applyAlignment="1">
      <alignment horizontal="left" vertical="top" wrapText="1"/>
    </xf>
    <xf numFmtId="0" fontId="1" fillId="0" borderId="23" xfId="6" applyFont="1" applyBorder="1" applyAlignment="1">
      <alignment horizontal="left" vertical="top" wrapText="1"/>
    </xf>
    <xf numFmtId="0" fontId="1" fillId="0" borderId="22" xfId="6" applyFont="1" applyBorder="1" applyAlignment="1">
      <alignment vertical="top"/>
    </xf>
    <xf numFmtId="0" fontId="1" fillId="0" borderId="0" xfId="6" applyFont="1" applyAlignment="1">
      <alignment horizontal="left" vertical="top"/>
    </xf>
    <xf numFmtId="0" fontId="18" fillId="0" borderId="0" xfId="6" applyFont="1" applyAlignment="1">
      <alignment horizontal="left" vertical="top"/>
    </xf>
    <xf numFmtId="0" fontId="1" fillId="0" borderId="0" xfId="6" applyFont="1" applyAlignment="1">
      <alignment horizontal="center" vertical="top" wrapText="1"/>
    </xf>
    <xf numFmtId="0" fontId="1" fillId="0" borderId="23" xfId="6" applyFont="1" applyBorder="1" applyAlignment="1">
      <alignment horizontal="left" vertical="top"/>
    </xf>
    <xf numFmtId="0" fontId="1" fillId="0" borderId="22" xfId="6" applyFont="1" applyBorder="1" applyAlignment="1">
      <alignment horizontal="left" vertical="top"/>
    </xf>
    <xf numFmtId="0" fontId="1" fillId="0" borderId="7" xfId="6" applyFont="1" applyBorder="1" applyAlignment="1">
      <alignment vertical="top"/>
    </xf>
    <xf numFmtId="0" fontId="1" fillId="0" borderId="7" xfId="6" applyFont="1" applyBorder="1" applyAlignment="1">
      <alignment horizontal="left" vertical="top" wrapText="1"/>
    </xf>
    <xf numFmtId="0" fontId="1" fillId="0" borderId="21" xfId="6" applyFont="1" applyBorder="1" applyAlignment="1">
      <alignment horizontal="left" vertical="top" wrapText="1"/>
    </xf>
    <xf numFmtId="0" fontId="1" fillId="0" borderId="0" xfId="0" applyFont="1"/>
    <xf numFmtId="0" fontId="8" fillId="0" borderId="22" xfId="0" applyFont="1" applyBorder="1"/>
    <xf numFmtId="0" fontId="8" fillId="0" borderId="0" xfId="0" applyFont="1"/>
    <xf numFmtId="0" fontId="3" fillId="0" borderId="60" xfId="0" applyFont="1" applyBorder="1"/>
    <xf numFmtId="0" fontId="3" fillId="0" borderId="61" xfId="0" applyFont="1" applyBorder="1"/>
    <xf numFmtId="0" fontId="56" fillId="0" borderId="61" xfId="0" applyFont="1" applyBorder="1"/>
    <xf numFmtId="0" fontId="57" fillId="0" borderId="61" xfId="0" applyFont="1" applyBorder="1"/>
    <xf numFmtId="0" fontId="3" fillId="0" borderId="17" xfId="0" applyFont="1" applyBorder="1"/>
    <xf numFmtId="0" fontId="3" fillId="0" borderId="18" xfId="0" applyFont="1" applyBorder="1"/>
    <xf numFmtId="0" fontId="3" fillId="0" borderId="5" xfId="0" applyFont="1" applyBorder="1"/>
    <xf numFmtId="0" fontId="42" fillId="0" borderId="5" xfId="0" applyFont="1" applyBorder="1"/>
    <xf numFmtId="44" fontId="8" fillId="3" borderId="3" xfId="0" applyNumberFormat="1" applyFont="1" applyFill="1" applyBorder="1" applyAlignment="1">
      <alignment vertical="center"/>
    </xf>
    <xf numFmtId="0" fontId="42" fillId="0" borderId="18" xfId="0" applyFont="1" applyBorder="1"/>
    <xf numFmtId="0" fontId="16" fillId="0" borderId="0" xfId="5" applyBorder="1" applyAlignment="1">
      <alignment horizontal="left" vertical="top" wrapText="1"/>
    </xf>
    <xf numFmtId="0" fontId="16" fillId="0" borderId="0" xfId="5" applyBorder="1" applyAlignment="1">
      <alignment horizontal="left" vertical="top"/>
    </xf>
    <xf numFmtId="0" fontId="16" fillId="0" borderId="2" xfId="5" applyBorder="1" applyAlignment="1">
      <alignment horizontal="left" vertical="top"/>
    </xf>
    <xf numFmtId="0" fontId="32" fillId="0" borderId="0" xfId="3" applyFont="1" applyBorder="1"/>
    <xf numFmtId="0" fontId="1" fillId="0" borderId="0" xfId="0" applyFont="1" applyAlignment="1">
      <alignment horizontal="center"/>
    </xf>
    <xf numFmtId="0" fontId="1" fillId="0" borderId="23" xfId="0" applyFont="1" applyBorder="1" applyAlignment="1">
      <alignment horizontal="center"/>
    </xf>
    <xf numFmtId="0" fontId="1" fillId="0" borderId="4" xfId="6" applyFont="1" applyBorder="1" applyAlignment="1">
      <alignment vertical="top"/>
    </xf>
    <xf numFmtId="0" fontId="1" fillId="0" borderId="5" xfId="6" applyFont="1" applyBorder="1" applyAlignment="1">
      <alignment vertical="top"/>
    </xf>
    <xf numFmtId="0" fontId="36" fillId="0" borderId="5" xfId="3" applyFont="1" applyBorder="1" applyAlignment="1" applyProtection="1">
      <alignment horizontal="center" vertical="center"/>
      <protection locked="0"/>
    </xf>
    <xf numFmtId="0" fontId="37" fillId="0" borderId="5" xfId="3" applyFont="1" applyBorder="1" applyAlignment="1" applyProtection="1">
      <alignment horizontal="left" vertical="top"/>
      <protection locked="0"/>
    </xf>
    <xf numFmtId="0" fontId="37" fillId="0" borderId="6" xfId="3" applyFont="1" applyBorder="1" applyAlignment="1" applyProtection="1">
      <alignment horizontal="left" vertical="top"/>
      <protection locked="0"/>
    </xf>
    <xf numFmtId="0" fontId="26" fillId="9" borderId="22" xfId="6" applyFont="1" applyFill="1" applyBorder="1" applyAlignment="1">
      <alignment horizontal="left" vertical="center"/>
    </xf>
    <xf numFmtId="0" fontId="26" fillId="9" borderId="0" xfId="6" applyFont="1" applyFill="1" applyAlignment="1">
      <alignment horizontal="left" vertical="center"/>
    </xf>
    <xf numFmtId="0" fontId="26" fillId="9" borderId="23" xfId="6" applyFont="1" applyFill="1" applyBorder="1" applyAlignment="1">
      <alignment horizontal="left" vertical="center"/>
    </xf>
    <xf numFmtId="0" fontId="16" fillId="0" borderId="30" xfId="3" applyFont="1" applyBorder="1" applyAlignment="1">
      <alignment horizontal="left"/>
    </xf>
    <xf numFmtId="0" fontId="16" fillId="0" borderId="31" xfId="3" applyFont="1" applyBorder="1" applyAlignment="1">
      <alignment horizontal="left"/>
    </xf>
    <xf numFmtId="0" fontId="16" fillId="0" borderId="32" xfId="3" applyFont="1" applyBorder="1" applyAlignment="1">
      <alignment horizontal="left"/>
    </xf>
    <xf numFmtId="0" fontId="3" fillId="0" borderId="28" xfId="6" applyFont="1" applyBorder="1" applyAlignment="1" applyProtection="1">
      <alignment horizontal="left" vertical="top" wrapText="1"/>
      <protection locked="0"/>
    </xf>
    <xf numFmtId="0" fontId="3" fillId="0" borderId="2" xfId="6" applyFont="1" applyBorder="1" applyAlignment="1" applyProtection="1">
      <alignment horizontal="left" vertical="top" wrapText="1"/>
      <protection locked="0"/>
    </xf>
    <xf numFmtId="0" fontId="3" fillId="0" borderId="29" xfId="6" applyFont="1" applyBorder="1" applyAlignment="1" applyProtection="1">
      <alignment horizontal="left" vertical="top" wrapText="1"/>
      <protection locked="0"/>
    </xf>
    <xf numFmtId="0" fontId="3" fillId="0" borderId="20" xfId="6" applyFont="1" applyBorder="1" applyAlignment="1" applyProtection="1">
      <alignment horizontal="left" vertical="top" wrapText="1"/>
      <protection locked="0"/>
    </xf>
    <xf numFmtId="0" fontId="3" fillId="0" borderId="7" xfId="6" applyFont="1" applyBorder="1" applyAlignment="1" applyProtection="1">
      <alignment horizontal="left" vertical="top" wrapText="1"/>
      <protection locked="0"/>
    </xf>
    <xf numFmtId="0" fontId="3" fillId="0" borderId="21" xfId="6" applyFont="1" applyBorder="1" applyAlignment="1" applyProtection="1">
      <alignment horizontal="left" vertical="top" wrapText="1"/>
      <protection locked="0"/>
    </xf>
    <xf numFmtId="0" fontId="34" fillId="0" borderId="0" xfId="6" applyFont="1" applyAlignment="1" applyProtection="1">
      <alignment vertical="top"/>
      <protection locked="0"/>
    </xf>
    <xf numFmtId="0" fontId="34" fillId="0" borderId="23" xfId="6" applyFont="1" applyBorder="1" applyAlignment="1" applyProtection="1">
      <alignment vertical="top"/>
      <protection locked="0"/>
    </xf>
    <xf numFmtId="165" fontId="34" fillId="0" borderId="0" xfId="6" applyNumberFormat="1" applyFont="1" applyAlignment="1" applyProtection="1">
      <alignment horizontal="left" vertical="top"/>
      <protection locked="0"/>
    </xf>
    <xf numFmtId="165" fontId="34" fillId="0" borderId="23" xfId="6" applyNumberFormat="1" applyFont="1" applyBorder="1" applyAlignment="1" applyProtection="1">
      <alignment horizontal="left" vertical="top"/>
      <protection locked="0"/>
    </xf>
    <xf numFmtId="0" fontId="34" fillId="5" borderId="0" xfId="6" applyFont="1" applyFill="1" applyAlignment="1" applyProtection="1">
      <alignment vertical="top"/>
      <protection locked="0"/>
    </xf>
    <xf numFmtId="0" fontId="1" fillId="0" borderId="0" xfId="6" applyFont="1" applyAlignment="1">
      <alignment vertical="top"/>
    </xf>
    <xf numFmtId="0" fontId="1" fillId="0" borderId="23" xfId="6" applyFont="1" applyBorder="1" applyAlignment="1">
      <alignment vertical="top"/>
    </xf>
    <xf numFmtId="0" fontId="15" fillId="0" borderId="20" xfId="6" applyFont="1" applyBorder="1" applyAlignment="1">
      <alignment horizontal="left" vertical="center" wrapText="1"/>
    </xf>
    <xf numFmtId="0" fontId="33" fillId="0" borderId="7" xfId="6" applyFont="1" applyBorder="1" applyAlignment="1">
      <alignment horizontal="left" vertical="center" wrapText="1"/>
    </xf>
    <xf numFmtId="0" fontId="33" fillId="0" borderId="21" xfId="6" applyFont="1" applyBorder="1" applyAlignment="1">
      <alignment horizontal="left" vertical="center" wrapText="1"/>
    </xf>
    <xf numFmtId="0" fontId="26" fillId="9" borderId="26" xfId="6" applyFont="1" applyFill="1" applyBorder="1" applyAlignment="1">
      <alignment horizontal="left" vertical="top"/>
    </xf>
    <xf numFmtId="0" fontId="26" fillId="9" borderId="5" xfId="6" applyFont="1" applyFill="1" applyBorder="1" applyAlignment="1">
      <alignment horizontal="left" vertical="top"/>
    </xf>
    <xf numFmtId="0" fontId="26" fillId="9" borderId="27" xfId="6" applyFont="1" applyFill="1" applyBorder="1" applyAlignment="1">
      <alignment horizontal="left" vertical="top"/>
    </xf>
    <xf numFmtId="0" fontId="15" fillId="0" borderId="20" xfId="6" applyFont="1" applyBorder="1" applyAlignment="1">
      <alignment vertical="center"/>
    </xf>
    <xf numFmtId="0" fontId="17" fillId="0" borderId="7" xfId="6" applyFont="1" applyBorder="1" applyAlignment="1">
      <alignment vertical="center"/>
    </xf>
    <xf numFmtId="0" fontId="17" fillId="0" borderId="21" xfId="6" applyFont="1" applyBorder="1" applyAlignment="1">
      <alignment vertical="center"/>
    </xf>
    <xf numFmtId="0" fontId="1" fillId="0" borderId="26" xfId="6" applyFont="1" applyBorder="1" applyAlignment="1">
      <alignment horizontal="left" vertical="top" wrapText="1"/>
    </xf>
    <xf numFmtId="0" fontId="1" fillId="0" borderId="5" xfId="6" applyFont="1" applyBorder="1" applyAlignment="1">
      <alignment horizontal="left" vertical="top" wrapText="1"/>
    </xf>
    <xf numFmtId="0" fontId="1" fillId="0" borderId="27" xfId="6" applyFont="1" applyBorder="1" applyAlignment="1">
      <alignment horizontal="left" vertical="top" wrapText="1"/>
    </xf>
    <xf numFmtId="0" fontId="26" fillId="9" borderId="24" xfId="6" applyFont="1" applyFill="1" applyBorder="1" applyAlignment="1">
      <alignment horizontal="left" vertical="center"/>
    </xf>
    <xf numFmtId="0" fontId="26" fillId="9" borderId="1" xfId="6" applyFont="1" applyFill="1" applyBorder="1" applyAlignment="1">
      <alignment horizontal="left" vertical="center"/>
    </xf>
    <xf numFmtId="0" fontId="26" fillId="9" borderId="25" xfId="6" applyFont="1" applyFill="1" applyBorder="1" applyAlignment="1">
      <alignment horizontal="left" vertical="center"/>
    </xf>
    <xf numFmtId="0" fontId="15" fillId="0" borderId="20" xfId="6" applyFont="1" applyBorder="1" applyAlignment="1">
      <alignment horizontal="left" vertical="top"/>
    </xf>
    <xf numFmtId="0" fontId="15" fillId="0" borderId="7" xfId="6" applyFont="1" applyBorder="1" applyAlignment="1">
      <alignment horizontal="left" vertical="top"/>
    </xf>
    <xf numFmtId="0" fontId="15" fillId="0" borderId="21" xfId="6" applyFont="1" applyBorder="1" applyAlignment="1">
      <alignment horizontal="left" vertical="top"/>
    </xf>
    <xf numFmtId="0" fontId="1" fillId="0" borderId="24" xfId="6" applyFont="1" applyBorder="1" applyAlignment="1">
      <alignment horizontal="left" vertical="top" wrapText="1"/>
    </xf>
    <xf numFmtId="0" fontId="1" fillId="0" borderId="1" xfId="6" applyFont="1" applyBorder="1" applyAlignment="1">
      <alignment horizontal="left" vertical="top" wrapText="1"/>
    </xf>
    <xf numFmtId="0" fontId="1" fillId="0" borderId="25" xfId="6" applyFont="1" applyBorder="1" applyAlignment="1">
      <alignment horizontal="left" vertical="top" wrapText="1"/>
    </xf>
    <xf numFmtId="0" fontId="15" fillId="0" borderId="20" xfId="6" applyFont="1" applyBorder="1" applyAlignment="1">
      <alignment horizontal="left" vertical="top" wrapText="1"/>
    </xf>
    <xf numFmtId="0" fontId="15" fillId="0" borderId="7" xfId="6" applyFont="1" applyBorder="1" applyAlignment="1">
      <alignment horizontal="left" vertical="top" wrapText="1"/>
    </xf>
    <xf numFmtId="0" fontId="15" fillId="0" borderId="21" xfId="6" applyFont="1" applyBorder="1" applyAlignment="1">
      <alignment horizontal="left" vertical="top" wrapText="1"/>
    </xf>
    <xf numFmtId="0" fontId="3" fillId="0" borderId="22" xfId="6" applyFont="1" applyBorder="1" applyAlignment="1">
      <alignment horizontal="left" vertical="top" wrapText="1"/>
    </xf>
    <xf numFmtId="0" fontId="3" fillId="0" borderId="0" xfId="6" applyFont="1" applyAlignment="1">
      <alignment horizontal="left" vertical="top" wrapText="1"/>
    </xf>
    <xf numFmtId="0" fontId="3" fillId="0" borderId="23" xfId="6" applyFont="1" applyBorder="1" applyAlignment="1">
      <alignment horizontal="left" vertical="top" wrapText="1"/>
    </xf>
    <xf numFmtId="0" fontId="53" fillId="9" borderId="26" xfId="6" applyFont="1" applyFill="1" applyBorder="1" applyAlignment="1">
      <alignment horizontal="center" vertical="top"/>
    </xf>
    <xf numFmtId="0" fontId="53" fillId="9" borderId="5" xfId="6" applyFont="1" applyFill="1" applyBorder="1" applyAlignment="1">
      <alignment horizontal="center" vertical="top"/>
    </xf>
    <xf numFmtId="0" fontId="53" fillId="9" borderId="27" xfId="6" applyFont="1" applyFill="1" applyBorder="1" applyAlignment="1">
      <alignment horizontal="center" vertical="top"/>
    </xf>
    <xf numFmtId="0" fontId="18" fillId="0" borderId="0" xfId="6" applyFont="1" applyAlignment="1">
      <alignment horizontal="left" vertical="top"/>
    </xf>
    <xf numFmtId="0" fontId="18" fillId="0" borderId="23" xfId="6" applyFont="1" applyBorder="1" applyAlignment="1">
      <alignment horizontal="left" vertical="top"/>
    </xf>
    <xf numFmtId="0" fontId="1" fillId="0" borderId="0" xfId="6" applyFont="1" applyAlignment="1">
      <alignment horizontal="left" vertical="top"/>
    </xf>
    <xf numFmtId="0" fontId="1" fillId="0" borderId="23" xfId="6" applyFont="1" applyBorder="1" applyAlignment="1">
      <alignment horizontal="left" vertical="top"/>
    </xf>
    <xf numFmtId="0" fontId="3" fillId="0" borderId="0" xfId="6" applyFont="1" applyAlignment="1">
      <alignment horizontal="right" vertical="top"/>
    </xf>
    <xf numFmtId="0" fontId="55" fillId="9" borderId="17" xfId="6" applyFont="1" applyFill="1" applyBorder="1" applyAlignment="1">
      <alignment horizontal="left" vertical="top" indent="1"/>
    </xf>
    <xf numFmtId="0" fontId="55" fillId="9" borderId="18" xfId="6" applyFont="1" applyFill="1" applyBorder="1" applyAlignment="1">
      <alignment horizontal="left" vertical="top" indent="1"/>
    </xf>
    <xf numFmtId="0" fontId="55" fillId="9" borderId="19" xfId="6" applyFont="1" applyFill="1" applyBorder="1" applyAlignment="1">
      <alignment horizontal="left" vertical="top" indent="1"/>
    </xf>
    <xf numFmtId="0" fontId="1" fillId="0" borderId="20" xfId="6" applyFont="1" applyBorder="1" applyAlignment="1">
      <alignment horizontal="left" vertical="top" wrapText="1"/>
    </xf>
    <xf numFmtId="0" fontId="1" fillId="0" borderId="7" xfId="6" applyFont="1" applyBorder="1" applyAlignment="1">
      <alignment horizontal="left" vertical="top"/>
    </xf>
    <xf numFmtId="0" fontId="1" fillId="0" borderId="21" xfId="6" applyFont="1" applyBorder="1" applyAlignment="1">
      <alignment horizontal="left" vertical="top"/>
    </xf>
    <xf numFmtId="0" fontId="1" fillId="0" borderId="0" xfId="6" applyFont="1" applyAlignment="1">
      <alignment horizontal="left" vertical="top" wrapText="1"/>
    </xf>
    <xf numFmtId="0" fontId="1" fillId="0" borderId="23" xfId="6" applyFont="1" applyBorder="1" applyAlignment="1">
      <alignment horizontal="left" vertical="top" wrapText="1"/>
    </xf>
    <xf numFmtId="0" fontId="3" fillId="0" borderId="26" xfId="6" applyFont="1" applyBorder="1" applyAlignment="1">
      <alignment horizontal="left" vertical="top" wrapText="1"/>
    </xf>
    <xf numFmtId="0" fontId="3" fillId="0" borderId="5" xfId="6" applyFont="1" applyBorder="1" applyAlignment="1">
      <alignment horizontal="left" vertical="top"/>
    </xf>
    <xf numFmtId="0" fontId="3" fillId="0" borderId="27" xfId="6" applyFont="1" applyBorder="1" applyAlignment="1">
      <alignment horizontal="left" vertical="top"/>
    </xf>
    <xf numFmtId="0" fontId="1" fillId="0" borderId="24" xfId="6" applyFont="1" applyBorder="1" applyAlignment="1">
      <alignment horizontal="left" vertical="top"/>
    </xf>
    <xf numFmtId="0" fontId="1" fillId="0" borderId="1" xfId="6" applyFont="1" applyBorder="1" applyAlignment="1">
      <alignment horizontal="left" vertical="top"/>
    </xf>
    <xf numFmtId="0" fontId="1" fillId="0" borderId="1" xfId="6" applyFont="1" applyBorder="1" applyAlignment="1">
      <alignment horizontal="center" vertical="top"/>
    </xf>
    <xf numFmtId="0" fontId="1" fillId="0" borderId="25" xfId="6" applyFont="1" applyBorder="1" applyAlignment="1">
      <alignment horizontal="center" vertical="top"/>
    </xf>
    <xf numFmtId="0" fontId="1" fillId="0" borderId="22" xfId="6" applyFont="1" applyBorder="1" applyAlignment="1">
      <alignment horizontal="right" vertical="top"/>
    </xf>
    <xf numFmtId="0" fontId="1" fillId="0" borderId="0" xfId="6" applyFont="1" applyAlignment="1">
      <alignment horizontal="right" vertical="top"/>
    </xf>
    <xf numFmtId="0" fontId="36" fillId="0" borderId="0" xfId="3" applyFont="1" applyBorder="1" applyAlignment="1" applyProtection="1">
      <alignment horizontal="center" vertical="center"/>
      <protection locked="0"/>
    </xf>
    <xf numFmtId="0" fontId="37" fillId="0" borderId="0" xfId="3" applyFont="1" applyBorder="1" applyAlignment="1" applyProtection="1">
      <alignment horizontal="left" vertical="top"/>
      <protection locked="0"/>
    </xf>
    <xf numFmtId="0" fontId="37" fillId="0" borderId="23" xfId="3" applyFont="1" applyBorder="1" applyAlignment="1" applyProtection="1">
      <alignment horizontal="left" vertical="top"/>
      <protection locked="0"/>
    </xf>
    <xf numFmtId="0" fontId="1" fillId="0" borderId="22" xfId="6" applyFont="1" applyBorder="1" applyAlignment="1">
      <alignment vertical="top"/>
    </xf>
    <xf numFmtId="0" fontId="1" fillId="0" borderId="22" xfId="6" applyFont="1" applyBorder="1" applyAlignment="1">
      <alignment horizontal="left" vertical="top"/>
    </xf>
    <xf numFmtId="0" fontId="3" fillId="0" borderId="47" xfId="0" applyFont="1" applyBorder="1" applyAlignment="1">
      <alignment horizontal="left"/>
    </xf>
    <xf numFmtId="0" fontId="3" fillId="0" borderId="48" xfId="0" applyFont="1" applyBorder="1" applyAlignment="1">
      <alignment horizontal="left"/>
    </xf>
    <xf numFmtId="0" fontId="3" fillId="0" borderId="49" xfId="0" applyFont="1" applyBorder="1" applyAlignment="1">
      <alignment horizontal="left"/>
    </xf>
    <xf numFmtId="0" fontId="3" fillId="0" borderId="22" xfId="0" applyFont="1" applyBorder="1"/>
    <xf numFmtId="0" fontId="3" fillId="0" borderId="0" xfId="0" applyFont="1"/>
    <xf numFmtId="0" fontId="3" fillId="0" borderId="23" xfId="0" applyFont="1" applyBorder="1"/>
    <xf numFmtId="0" fontId="10" fillId="0" borderId="1" xfId="0" applyFont="1" applyBorder="1" applyAlignment="1" applyProtection="1">
      <alignment horizontal="left"/>
      <protection locked="0"/>
    </xf>
    <xf numFmtId="0" fontId="9" fillId="0" borderId="1" xfId="0" applyFont="1" applyBorder="1" applyProtection="1">
      <protection locked="0"/>
    </xf>
    <xf numFmtId="0" fontId="9" fillId="0" borderId="1" xfId="0" applyFont="1" applyBorder="1" applyAlignment="1" applyProtection="1">
      <alignment horizontal="left"/>
      <protection locked="0"/>
    </xf>
    <xf numFmtId="0" fontId="9" fillId="0" borderId="25" xfId="0" applyFont="1" applyBorder="1" applyAlignment="1" applyProtection="1">
      <alignment horizontal="left"/>
      <protection locked="0"/>
    </xf>
    <xf numFmtId="0" fontId="9" fillId="0" borderId="1" xfId="0" applyFont="1" applyBorder="1" applyAlignment="1" applyProtection="1">
      <alignment horizontal="left" shrinkToFit="1"/>
      <protection locked="0"/>
    </xf>
    <xf numFmtId="0" fontId="3" fillId="0" borderId="0" xfId="0" applyFont="1" applyAlignment="1">
      <alignment horizontal="center"/>
    </xf>
    <xf numFmtId="0" fontId="9" fillId="0" borderId="25" xfId="0" applyFont="1" applyBorder="1" applyAlignment="1" applyProtection="1">
      <alignment horizontal="left" shrinkToFit="1"/>
      <protection locked="0"/>
    </xf>
    <xf numFmtId="0" fontId="9" fillId="0" borderId="25" xfId="0" applyFont="1" applyBorder="1" applyProtection="1">
      <protection locked="0"/>
    </xf>
    <xf numFmtId="0" fontId="9" fillId="0" borderId="5" xfId="0" applyFont="1" applyBorder="1" applyProtection="1">
      <protection locked="0"/>
    </xf>
    <xf numFmtId="0" fontId="9" fillId="0" borderId="27" xfId="0" applyFont="1" applyBorder="1" applyProtection="1">
      <protection locked="0"/>
    </xf>
    <xf numFmtId="0" fontId="9" fillId="0" borderId="5" xfId="0" applyFont="1" applyBorder="1" applyAlignment="1" applyProtection="1">
      <alignment horizontal="left" shrinkToFit="1"/>
      <protection locked="0"/>
    </xf>
    <xf numFmtId="0" fontId="9" fillId="0" borderId="27" xfId="0" applyFont="1" applyBorder="1" applyAlignment="1" applyProtection="1">
      <alignment horizontal="left" shrinkToFit="1"/>
      <protection locked="0"/>
    </xf>
    <xf numFmtId="0" fontId="3" fillId="0" borderId="41" xfId="0" applyFont="1" applyBorder="1"/>
    <xf numFmtId="0" fontId="3" fillId="0" borderId="42" xfId="0" applyFont="1" applyBorder="1"/>
    <xf numFmtId="0" fontId="3" fillId="0" borderId="43" xfId="0" applyFont="1" applyBorder="1"/>
    <xf numFmtId="0" fontId="8" fillId="3" borderId="22" xfId="0" applyFont="1" applyFill="1" applyBorder="1" applyAlignment="1">
      <alignment horizontal="left"/>
    </xf>
    <xf numFmtId="0" fontId="8" fillId="3" borderId="0" xfId="0" applyFont="1" applyFill="1" applyAlignment="1">
      <alignment horizontal="left"/>
    </xf>
    <xf numFmtId="0" fontId="8" fillId="3" borderId="23" xfId="0" applyFont="1" applyFill="1" applyBorder="1" applyAlignment="1">
      <alignment horizontal="left"/>
    </xf>
    <xf numFmtId="0" fontId="3" fillId="3" borderId="22" xfId="0" applyFont="1" applyFill="1" applyBorder="1"/>
    <xf numFmtId="0" fontId="3" fillId="3" borderId="0" xfId="0" applyFont="1" applyFill="1"/>
    <xf numFmtId="0" fontId="3" fillId="3" borderId="23" xfId="0" applyFont="1" applyFill="1" applyBorder="1"/>
    <xf numFmtId="165" fontId="9" fillId="0" borderId="5" xfId="0" applyNumberFormat="1" applyFont="1" applyBorder="1" applyAlignment="1" applyProtection="1">
      <alignment horizontal="left" shrinkToFit="1"/>
      <protection locked="0"/>
    </xf>
    <xf numFmtId="0" fontId="13" fillId="0" borderId="5" xfId="3" applyFont="1" applyBorder="1" applyAlignment="1" applyProtection="1">
      <alignment horizontal="left" shrinkToFit="1"/>
      <protection locked="0"/>
    </xf>
    <xf numFmtId="0" fontId="13" fillId="0" borderId="27" xfId="3" applyFont="1" applyBorder="1" applyAlignment="1" applyProtection="1">
      <alignment horizontal="left" shrinkToFit="1"/>
      <protection locked="0"/>
    </xf>
    <xf numFmtId="44" fontId="9" fillId="0" borderId="1" xfId="1" applyFont="1" applyBorder="1" applyProtection="1">
      <protection locked="0"/>
    </xf>
    <xf numFmtId="166" fontId="9" fillId="0" borderId="1" xfId="2" applyNumberFormat="1" applyFont="1" applyBorder="1" applyAlignment="1">
      <alignment horizontal="right"/>
    </xf>
    <xf numFmtId="166" fontId="9" fillId="0" borderId="25" xfId="2" applyNumberFormat="1" applyFont="1" applyBorder="1" applyAlignment="1">
      <alignment horizontal="right"/>
    </xf>
    <xf numFmtId="44" fontId="5" fillId="4" borderId="12" xfId="0" applyNumberFormat="1" applyFont="1" applyFill="1" applyBorder="1" applyAlignment="1">
      <alignment shrinkToFit="1"/>
    </xf>
    <xf numFmtId="44" fontId="5" fillId="4" borderId="1" xfId="0" applyNumberFormat="1" applyFont="1" applyFill="1" applyBorder="1" applyAlignment="1">
      <alignment shrinkToFit="1"/>
    </xf>
    <xf numFmtId="44" fontId="5" fillId="4" borderId="25" xfId="0" applyNumberFormat="1" applyFont="1" applyFill="1" applyBorder="1" applyAlignment="1">
      <alignment shrinkToFit="1"/>
    </xf>
    <xf numFmtId="0" fontId="6" fillId="2" borderId="8" xfId="0" applyFont="1" applyFill="1" applyBorder="1" applyAlignment="1">
      <alignment wrapText="1" shrinkToFit="1"/>
    </xf>
    <xf numFmtId="0" fontId="6" fillId="2" borderId="7" xfId="0" applyFont="1" applyFill="1" applyBorder="1" applyAlignment="1">
      <alignment wrapText="1" shrinkToFit="1"/>
    </xf>
    <xf numFmtId="10" fontId="11" fillId="13" borderId="3" xfId="2" applyNumberFormat="1" applyFont="1" applyFill="1" applyBorder="1" applyAlignment="1" applyProtection="1">
      <alignment shrinkToFit="1"/>
    </xf>
    <xf numFmtId="0" fontId="6" fillId="2" borderId="8" xfId="0" applyFont="1" applyFill="1" applyBorder="1" applyAlignment="1">
      <alignment shrinkToFit="1"/>
    </xf>
    <xf numFmtId="0" fontId="6" fillId="2" borderId="7" xfId="0" applyFont="1" applyFill="1" applyBorder="1" applyAlignment="1">
      <alignment shrinkToFit="1"/>
    </xf>
    <xf numFmtId="0" fontId="6" fillId="2" borderId="9" xfId="0" applyFont="1" applyFill="1" applyBorder="1" applyAlignment="1">
      <alignment shrinkToFit="1"/>
    </xf>
    <xf numFmtId="0" fontId="6" fillId="2" borderId="9" xfId="0" applyFont="1" applyFill="1" applyBorder="1" applyAlignment="1">
      <alignment wrapText="1" shrinkToFit="1"/>
    </xf>
    <xf numFmtId="0" fontId="5" fillId="4" borderId="24" xfId="0" applyFont="1" applyFill="1" applyBorder="1" applyAlignment="1">
      <alignment wrapText="1" shrinkToFit="1"/>
    </xf>
    <xf numFmtId="0" fontId="5" fillId="4" borderId="1" xfId="0" applyFont="1" applyFill="1" applyBorder="1" applyAlignment="1">
      <alignment wrapText="1" shrinkToFit="1"/>
    </xf>
    <xf numFmtId="0" fontId="5" fillId="4" borderId="13" xfId="0" applyFont="1" applyFill="1" applyBorder="1" applyAlignment="1">
      <alignment wrapText="1" shrinkToFit="1"/>
    </xf>
    <xf numFmtId="0" fontId="11" fillId="0" borderId="35" xfId="0" applyFont="1" applyBorder="1" applyAlignment="1">
      <alignment shrinkToFit="1"/>
    </xf>
    <xf numFmtId="0" fontId="11" fillId="0" borderId="14" xfId="0" applyFont="1" applyBorder="1" applyAlignment="1">
      <alignment shrinkToFit="1"/>
    </xf>
    <xf numFmtId="10" fontId="11" fillId="0" borderId="3" xfId="2" applyNumberFormat="1" applyFont="1" applyBorder="1" applyAlignment="1" applyProtection="1">
      <alignment shrinkToFit="1"/>
      <protection locked="0"/>
    </xf>
    <xf numFmtId="0" fontId="11" fillId="0" borderId="33" xfId="0" applyFont="1" applyBorder="1" applyAlignment="1" applyProtection="1">
      <alignment shrinkToFit="1"/>
      <protection locked="0"/>
    </xf>
    <xf numFmtId="0" fontId="11" fillId="0" borderId="3" xfId="0" applyFont="1" applyBorder="1" applyAlignment="1" applyProtection="1">
      <alignment shrinkToFit="1"/>
      <protection locked="0"/>
    </xf>
    <xf numFmtId="0" fontId="11" fillId="0" borderId="26" xfId="0" applyFont="1" applyBorder="1" applyProtection="1">
      <protection locked="0"/>
    </xf>
    <xf numFmtId="0" fontId="11" fillId="0" borderId="5" xfId="0" applyFont="1" applyBorder="1" applyProtection="1">
      <protection locked="0"/>
    </xf>
    <xf numFmtId="0" fontId="11" fillId="0" borderId="6" xfId="0" applyFont="1" applyBorder="1" applyProtection="1">
      <protection locked="0"/>
    </xf>
    <xf numFmtId="0" fontId="11" fillId="0" borderId="3" xfId="0" applyFont="1" applyBorder="1" applyProtection="1">
      <protection locked="0"/>
    </xf>
    <xf numFmtId="44" fontId="11" fillId="0" borderId="3" xfId="1" applyFont="1" applyBorder="1" applyProtection="1">
      <protection locked="0"/>
    </xf>
    <xf numFmtId="44" fontId="11" fillId="0" borderId="34" xfId="1" applyFont="1" applyBorder="1" applyProtection="1">
      <protection locked="0"/>
    </xf>
    <xf numFmtId="0" fontId="20" fillId="3" borderId="33" xfId="0" applyFont="1" applyFill="1" applyBorder="1" applyAlignment="1">
      <alignment shrinkToFit="1"/>
    </xf>
    <xf numFmtId="0" fontId="20" fillId="3" borderId="3" xfId="0" applyFont="1" applyFill="1" applyBorder="1" applyAlignment="1">
      <alignment shrinkToFit="1"/>
    </xf>
    <xf numFmtId="0" fontId="20" fillId="3" borderId="34" xfId="0" applyFont="1" applyFill="1" applyBorder="1" applyAlignment="1">
      <alignment shrinkToFit="1"/>
    </xf>
    <xf numFmtId="0" fontId="11" fillId="0" borderId="33" xfId="0" applyFont="1" applyBorder="1" applyAlignment="1" applyProtection="1">
      <alignment vertical="top" wrapText="1" shrinkToFit="1"/>
      <protection locked="0"/>
    </xf>
    <xf numFmtId="0" fontId="11" fillId="0" borderId="3" xfId="0" applyFont="1" applyBorder="1" applyAlignment="1" applyProtection="1">
      <alignment vertical="top" wrapText="1" shrinkToFit="1"/>
      <protection locked="0"/>
    </xf>
    <xf numFmtId="0" fontId="11" fillId="0" borderId="34" xfId="0" applyFont="1" applyBorder="1" applyAlignment="1" applyProtection="1">
      <alignment vertical="top" wrapText="1" shrinkToFit="1"/>
      <protection locked="0"/>
    </xf>
    <xf numFmtId="0" fontId="9" fillId="0" borderId="44" xfId="0" applyFont="1" applyBorder="1"/>
    <xf numFmtId="0" fontId="9" fillId="0" borderId="45" xfId="0" applyFont="1" applyBorder="1"/>
    <xf numFmtId="0" fontId="9" fillId="0" borderId="46" xfId="0" applyFont="1" applyBorder="1"/>
    <xf numFmtId="0" fontId="8" fillId="3" borderId="24" xfId="0" applyFont="1" applyFill="1" applyBorder="1"/>
    <xf numFmtId="0" fontId="8" fillId="3" borderId="1" xfId="0" applyFont="1" applyFill="1" applyBorder="1"/>
    <xf numFmtId="0" fontId="8" fillId="3" borderId="25" xfId="0" applyFont="1" applyFill="1" applyBorder="1"/>
    <xf numFmtId="0" fontId="5" fillId="4" borderId="3" xfId="0" applyFont="1" applyFill="1" applyBorder="1"/>
    <xf numFmtId="0" fontId="5" fillId="4" borderId="34" xfId="0" applyFont="1" applyFill="1" applyBorder="1"/>
    <xf numFmtId="0" fontId="5" fillId="4" borderId="26" xfId="0" applyFont="1" applyFill="1" applyBorder="1"/>
    <xf numFmtId="0" fontId="5" fillId="4" borderId="5" xfId="0" applyFont="1" applyFill="1" applyBorder="1"/>
    <xf numFmtId="0" fontId="5" fillId="4" borderId="6" xfId="0" applyFont="1" applyFill="1" applyBorder="1"/>
    <xf numFmtId="44" fontId="11" fillId="0" borderId="3" xfId="0" applyNumberFormat="1" applyFont="1" applyBorder="1"/>
    <xf numFmtId="0" fontId="11" fillId="0" borderId="3" xfId="0" applyFont="1" applyBorder="1"/>
    <xf numFmtId="10" fontId="11" fillId="0" borderId="3" xfId="2" applyNumberFormat="1" applyFont="1" applyBorder="1" applyProtection="1">
      <protection locked="0"/>
    </xf>
    <xf numFmtId="44" fontId="11" fillId="0" borderId="3" xfId="1" applyFont="1" applyBorder="1"/>
    <xf numFmtId="44" fontId="11" fillId="0" borderId="34" xfId="1" applyFont="1" applyBorder="1"/>
    <xf numFmtId="44" fontId="5" fillId="4" borderId="4" xfId="0" applyNumberFormat="1" applyFont="1" applyFill="1" applyBorder="1"/>
    <xf numFmtId="44" fontId="5" fillId="4" borderId="5" xfId="0" applyNumberFormat="1" applyFont="1" applyFill="1" applyBorder="1"/>
    <xf numFmtId="0" fontId="5" fillId="4" borderId="27" xfId="0" applyFont="1" applyFill="1" applyBorder="1"/>
    <xf numFmtId="0" fontId="11" fillId="0" borderId="44" xfId="0" applyFont="1" applyBorder="1"/>
    <xf numFmtId="0" fontId="11" fillId="0" borderId="45" xfId="0" applyFont="1" applyBorder="1"/>
    <xf numFmtId="0" fontId="11" fillId="0" borderId="46" xfId="0" applyFont="1" applyBorder="1"/>
    <xf numFmtId="44" fontId="9" fillId="0" borderId="1" xfId="0" applyNumberFormat="1" applyFont="1" applyBorder="1" applyAlignment="1">
      <alignment horizontal="right"/>
    </xf>
    <xf numFmtId="44" fontId="9" fillId="0" borderId="25" xfId="0" applyNumberFormat="1" applyFont="1" applyBorder="1" applyAlignment="1">
      <alignment horizontal="right"/>
    </xf>
    <xf numFmtId="8" fontId="9" fillId="0" borderId="1" xfId="0" applyNumberFormat="1" applyFont="1" applyBorder="1" applyAlignment="1">
      <alignment horizontal="right"/>
    </xf>
    <xf numFmtId="8" fontId="9" fillId="0" borderId="25" xfId="0" applyNumberFormat="1" applyFont="1" applyBorder="1" applyAlignment="1">
      <alignment horizontal="right"/>
    </xf>
    <xf numFmtId="0" fontId="20" fillId="3" borderId="33" xfId="0" applyFont="1" applyFill="1" applyBorder="1"/>
    <xf numFmtId="0" fontId="20" fillId="3" borderId="3" xfId="0" applyFont="1" applyFill="1" applyBorder="1"/>
    <xf numFmtId="0" fontId="20" fillId="3" borderId="34" xfId="0" applyFont="1" applyFill="1" applyBorder="1"/>
    <xf numFmtId="0" fontId="11" fillId="0" borderId="26"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27" xfId="0" applyFont="1" applyBorder="1" applyAlignment="1" applyProtection="1">
      <alignment vertical="top" wrapText="1"/>
      <protection locked="0"/>
    </xf>
    <xf numFmtId="44" fontId="10" fillId="0" borderId="15" xfId="0" applyNumberFormat="1" applyFont="1" applyBorder="1"/>
    <xf numFmtId="44" fontId="10" fillId="0" borderId="37" xfId="0" applyNumberFormat="1" applyFont="1" applyBorder="1"/>
    <xf numFmtId="0" fontId="8" fillId="0" borderId="22" xfId="0" applyFont="1" applyBorder="1"/>
    <xf numFmtId="0" fontId="8" fillId="0" borderId="0" xfId="0" applyFont="1"/>
    <xf numFmtId="44" fontId="10" fillId="0" borderId="1" xfId="1" applyFont="1" applyBorder="1" applyAlignment="1" applyProtection="1">
      <alignment horizontal="right"/>
    </xf>
    <xf numFmtId="44" fontId="10" fillId="0" borderId="25" xfId="1" applyFont="1" applyBorder="1" applyAlignment="1" applyProtection="1">
      <alignment horizontal="right"/>
    </xf>
    <xf numFmtId="0" fontId="3" fillId="0" borderId="22" xfId="0" applyFont="1" applyBorder="1" applyAlignment="1">
      <alignment horizontal="left"/>
    </xf>
    <xf numFmtId="0" fontId="3" fillId="0" borderId="0" xfId="0" applyFont="1" applyAlignment="1">
      <alignment horizontal="left"/>
    </xf>
    <xf numFmtId="167" fontId="9" fillId="0" borderId="1" xfId="0" applyNumberFormat="1" applyFont="1" applyBorder="1" applyAlignment="1">
      <alignment horizontal="right"/>
    </xf>
    <xf numFmtId="167" fontId="9" fillId="0" borderId="25" xfId="0" applyNumberFormat="1" applyFont="1" applyBorder="1" applyAlignment="1">
      <alignment horizontal="right"/>
    </xf>
    <xf numFmtId="0" fontId="0" fillId="0" borderId="0" xfId="0"/>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3" fillId="0" borderId="23" xfId="0" applyFont="1" applyBorder="1" applyAlignment="1">
      <alignment horizontal="left" vertical="center" wrapText="1"/>
    </xf>
    <xf numFmtId="0" fontId="8" fillId="3" borderId="35" xfId="0" applyFont="1" applyFill="1" applyBorder="1"/>
    <xf numFmtId="0" fontId="8" fillId="3" borderId="14" xfId="0" applyFont="1" applyFill="1" applyBorder="1"/>
    <xf numFmtId="0" fontId="8" fillId="3" borderId="36" xfId="0" applyFont="1" applyFill="1" applyBorder="1"/>
    <xf numFmtId="0" fontId="22" fillId="4" borderId="26" xfId="0" applyFont="1" applyFill="1" applyBorder="1" applyAlignment="1" applyProtection="1">
      <alignment horizontal="left"/>
      <protection locked="0"/>
    </xf>
    <xf numFmtId="0" fontId="22" fillId="4" borderId="5" xfId="0" applyFont="1" applyFill="1" applyBorder="1" applyAlignment="1" applyProtection="1">
      <alignment horizontal="left"/>
      <protection locked="0"/>
    </xf>
    <xf numFmtId="0" fontId="22" fillId="4" borderId="6" xfId="0" applyFont="1" applyFill="1" applyBorder="1" applyAlignment="1" applyProtection="1">
      <alignment horizontal="left"/>
      <protection locked="0"/>
    </xf>
    <xf numFmtId="0" fontId="22" fillId="4" borderId="4" xfId="0" applyFont="1" applyFill="1" applyBorder="1" applyAlignment="1" applyProtection="1">
      <alignment horizontal="left"/>
      <protection locked="0"/>
    </xf>
    <xf numFmtId="0" fontId="22" fillId="4" borderId="4" xfId="0" applyFont="1" applyFill="1" applyBorder="1"/>
    <xf numFmtId="0" fontId="22" fillId="4" borderId="5" xfId="0" applyFont="1" applyFill="1" applyBorder="1"/>
    <xf numFmtId="0" fontId="22" fillId="4" borderId="27" xfId="0" applyFont="1" applyFill="1" applyBorder="1"/>
    <xf numFmtId="44" fontId="9" fillId="0" borderId="26" xfId="0" applyNumberFormat="1" applyFont="1" applyBorder="1" applyAlignment="1">
      <alignment horizontal="right" vertical="center"/>
    </xf>
    <xf numFmtId="44" fontId="9" fillId="0" borderId="5" xfId="0" applyNumberFormat="1" applyFont="1" applyBorder="1" applyAlignment="1">
      <alignment horizontal="right" vertical="center"/>
    </xf>
    <xf numFmtId="44" fontId="9" fillId="0" borderId="6" xfId="0" applyNumberFormat="1" applyFont="1" applyBorder="1" applyAlignment="1">
      <alignment horizontal="right" vertical="center"/>
    </xf>
    <xf numFmtId="44" fontId="9" fillId="0" borderId="4" xfId="0" applyNumberFormat="1" applyFont="1" applyBorder="1" applyAlignment="1">
      <alignment horizontal="right" vertical="center"/>
    </xf>
    <xf numFmtId="44" fontId="9" fillId="0" borderId="27" xfId="0" applyNumberFormat="1" applyFont="1" applyBorder="1" applyAlignment="1">
      <alignment horizontal="right" vertical="center"/>
    </xf>
    <xf numFmtId="0" fontId="42" fillId="0" borderId="3" xfId="0" applyFont="1" applyBorder="1" applyAlignment="1">
      <alignment wrapText="1"/>
    </xf>
    <xf numFmtId="0" fontId="58" fillId="0" borderId="3" xfId="0" applyFont="1" applyBorder="1" applyAlignment="1">
      <alignment wrapText="1"/>
    </xf>
    <xf numFmtId="0" fontId="3" fillId="0" borderId="22" xfId="0" applyFont="1" applyBorder="1" applyAlignment="1">
      <alignment wrapText="1"/>
    </xf>
    <xf numFmtId="0" fontId="3" fillId="0" borderId="0" xfId="0" applyFont="1" applyAlignment="1">
      <alignment wrapText="1"/>
    </xf>
    <xf numFmtId="0" fontId="3" fillId="0" borderId="23" xfId="0" applyFont="1" applyBorder="1" applyAlignment="1">
      <alignment wrapText="1"/>
    </xf>
    <xf numFmtId="0" fontId="9" fillId="0" borderId="1"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3" fillId="0" borderId="0" xfId="0" applyFont="1" applyAlignment="1">
      <alignment vertical="top" wrapText="1"/>
    </xf>
    <xf numFmtId="0" fontId="3" fillId="0" borderId="0" xfId="0" applyFont="1" applyAlignment="1">
      <alignment vertical="top"/>
    </xf>
    <xf numFmtId="0" fontId="3" fillId="0" borderId="23" xfId="0" applyFont="1" applyBorder="1" applyAlignment="1">
      <alignment vertical="top"/>
    </xf>
    <xf numFmtId="0" fontId="10" fillId="0" borderId="22" xfId="0" applyFont="1" applyBorder="1" applyAlignment="1">
      <alignment horizontal="center" wrapText="1"/>
    </xf>
    <xf numFmtId="0" fontId="10" fillId="0" borderId="0" xfId="0" applyFont="1" applyAlignment="1">
      <alignment horizontal="center" wrapText="1"/>
    </xf>
    <xf numFmtId="0" fontId="22" fillId="0" borderId="0" xfId="0" applyFont="1"/>
    <xf numFmtId="0" fontId="22" fillId="0" borderId="23" xfId="0" applyFont="1" applyBorder="1"/>
    <xf numFmtId="0" fontId="42" fillId="10" borderId="28" xfId="0" applyFont="1" applyFill="1" applyBorder="1"/>
    <xf numFmtId="0" fontId="42" fillId="10" borderId="2" xfId="0" applyFont="1" applyFill="1" applyBorder="1"/>
    <xf numFmtId="0" fontId="42" fillId="10" borderId="29" xfId="0" applyFont="1" applyFill="1" applyBorder="1"/>
    <xf numFmtId="0" fontId="24" fillId="0" borderId="1" xfId="0" applyFont="1" applyBorder="1" applyAlignment="1" applyProtection="1">
      <alignment horizontal="center"/>
      <protection locked="0"/>
    </xf>
    <xf numFmtId="167" fontId="9" fillId="0" borderId="1" xfId="0" applyNumberFormat="1" applyFont="1" applyBorder="1" applyAlignment="1">
      <alignment horizontal="center"/>
    </xf>
    <xf numFmtId="167" fontId="9" fillId="0" borderId="25" xfId="0" applyNumberFormat="1" applyFont="1" applyBorder="1" applyAlignment="1">
      <alignment horizontal="center"/>
    </xf>
    <xf numFmtId="0" fontId="3" fillId="0" borderId="24" xfId="0" applyFont="1" applyBorder="1"/>
    <xf numFmtId="0" fontId="3" fillId="0" borderId="1" xfId="0" applyFont="1" applyBorder="1"/>
    <xf numFmtId="0" fontId="3" fillId="0" borderId="25" xfId="0" applyFont="1" applyBorder="1"/>
    <xf numFmtId="0" fontId="0" fillId="11" borderId="28" xfId="0" applyFill="1" applyBorder="1" applyAlignment="1">
      <alignment horizontal="center" vertical="top"/>
    </xf>
    <xf numFmtId="0" fontId="0" fillId="11" borderId="2" xfId="0" applyFill="1" applyBorder="1" applyAlignment="1">
      <alignment horizontal="center" vertical="top"/>
    </xf>
    <xf numFmtId="0" fontId="0" fillId="11" borderId="29" xfId="0" applyFill="1" applyBorder="1" applyAlignment="1">
      <alignment horizontal="center" vertical="top"/>
    </xf>
    <xf numFmtId="0" fontId="4" fillId="4" borderId="3" xfId="0" applyFont="1" applyFill="1" applyBorder="1"/>
    <xf numFmtId="0" fontId="4" fillId="4" borderId="34" xfId="0" applyFont="1" applyFill="1" applyBorder="1"/>
    <xf numFmtId="44" fontId="10" fillId="0" borderId="3" xfId="1" applyFont="1" applyFill="1" applyBorder="1"/>
    <xf numFmtId="44" fontId="10" fillId="0" borderId="34" xfId="1" applyFont="1" applyFill="1" applyBorder="1"/>
    <xf numFmtId="44" fontId="9" fillId="0" borderId="3" xfId="1" applyFont="1" applyFill="1" applyBorder="1"/>
    <xf numFmtId="44" fontId="9" fillId="0" borderId="3" xfId="1" applyFont="1" applyFill="1" applyBorder="1" applyProtection="1">
      <protection locked="0"/>
    </xf>
    <xf numFmtId="0" fontId="4" fillId="4" borderId="33" xfId="0" applyFont="1" applyFill="1" applyBorder="1"/>
    <xf numFmtId="0" fontId="3" fillId="0" borderId="33" xfId="0" applyFont="1" applyBorder="1"/>
    <xf numFmtId="0" fontId="3" fillId="0" borderId="3" xfId="0" applyFont="1" applyBorder="1"/>
    <xf numFmtId="0" fontId="3" fillId="12" borderId="33" xfId="0" applyFont="1" applyFill="1" applyBorder="1"/>
    <xf numFmtId="0" fontId="3" fillId="12" borderId="3" xfId="0" applyFont="1" applyFill="1" applyBorder="1"/>
    <xf numFmtId="0" fontId="8" fillId="0" borderId="41" xfId="0" applyFont="1" applyBorder="1"/>
    <xf numFmtId="0" fontId="8" fillId="0" borderId="42" xfId="0" applyFont="1" applyBorder="1"/>
    <xf numFmtId="0" fontId="8" fillId="0" borderId="43" xfId="0" applyFont="1" applyBorder="1"/>
    <xf numFmtId="0" fontId="8" fillId="3" borderId="38" xfId="0" applyFont="1" applyFill="1" applyBorder="1"/>
    <xf numFmtId="0" fontId="8" fillId="3" borderId="39" xfId="0" applyFont="1" applyFill="1" applyBorder="1"/>
    <xf numFmtId="0" fontId="8" fillId="3" borderId="40" xfId="0" applyFont="1" applyFill="1" applyBorder="1"/>
    <xf numFmtId="0" fontId="6" fillId="4" borderId="12" xfId="0" applyFont="1" applyFill="1" applyBorder="1" applyAlignment="1">
      <alignment wrapText="1" shrinkToFit="1"/>
    </xf>
    <xf numFmtId="0" fontId="6" fillId="4" borderId="1" xfId="0" applyFont="1" applyFill="1" applyBorder="1" applyAlignment="1">
      <alignment wrapText="1" shrinkToFit="1"/>
    </xf>
    <xf numFmtId="0" fontId="6" fillId="4" borderId="13" xfId="0" applyFont="1" applyFill="1" applyBorder="1" applyAlignment="1">
      <alignment wrapText="1" shrinkToFit="1"/>
    </xf>
    <xf numFmtId="2" fontId="11" fillId="13" borderId="14" xfId="0" applyNumberFormat="1" applyFont="1" applyFill="1" applyBorder="1" applyAlignment="1">
      <alignment shrinkToFit="1"/>
    </xf>
    <xf numFmtId="2" fontId="11" fillId="0" borderId="3" xfId="0" applyNumberFormat="1" applyFont="1" applyBorder="1" applyAlignment="1" applyProtection="1">
      <alignment shrinkToFit="1"/>
      <protection locked="0"/>
    </xf>
    <xf numFmtId="44" fontId="11" fillId="0" borderId="3" xfId="0" applyNumberFormat="1" applyFont="1" applyBorder="1" applyAlignment="1">
      <alignment shrinkToFit="1"/>
    </xf>
    <xf numFmtId="44" fontId="11" fillId="0" borderId="34" xfId="0" applyNumberFormat="1" applyFont="1" applyBorder="1" applyAlignment="1">
      <alignment shrinkToFit="1"/>
    </xf>
    <xf numFmtId="44" fontId="11" fillId="13" borderId="14" xfId="0" applyNumberFormat="1" applyFont="1" applyFill="1" applyBorder="1" applyAlignment="1">
      <alignment shrinkToFit="1"/>
    </xf>
    <xf numFmtId="0" fontId="5" fillId="4" borderId="26" xfId="0" applyFont="1" applyFill="1" applyBorder="1" applyAlignment="1">
      <alignment shrinkToFit="1"/>
    </xf>
    <xf numFmtId="0" fontId="5" fillId="4" borderId="5" xfId="0" applyFont="1" applyFill="1" applyBorder="1" applyAlignment="1">
      <alignment shrinkToFit="1"/>
    </xf>
    <xf numFmtId="0" fontId="5" fillId="4" borderId="6" xfId="0" applyFont="1" applyFill="1" applyBorder="1" applyAlignment="1">
      <alignment shrinkToFit="1"/>
    </xf>
    <xf numFmtId="44" fontId="11" fillId="0" borderId="3" xfId="1" applyFont="1" applyBorder="1" applyAlignment="1" applyProtection="1">
      <alignment shrinkToFit="1"/>
      <protection locked="0"/>
    </xf>
    <xf numFmtId="0" fontId="38" fillId="10" borderId="30" xfId="0" applyFont="1" applyFill="1" applyBorder="1" applyAlignment="1">
      <alignment horizontal="right" vertical="center" wrapText="1" indent="4"/>
    </xf>
    <xf numFmtId="0" fontId="38" fillId="10" borderId="31" xfId="0" applyFont="1" applyFill="1" applyBorder="1" applyAlignment="1">
      <alignment horizontal="right" vertical="center" wrapText="1" indent="4"/>
    </xf>
    <xf numFmtId="0" fontId="38" fillId="10" borderId="32" xfId="0" applyFont="1" applyFill="1" applyBorder="1" applyAlignment="1">
      <alignment horizontal="right" vertical="center" wrapText="1" indent="4"/>
    </xf>
    <xf numFmtId="0" fontId="0" fillId="11" borderId="24" xfId="0" applyFill="1" applyBorder="1" applyAlignment="1">
      <alignment horizontal="center" vertical="top"/>
    </xf>
    <xf numFmtId="0" fontId="0" fillId="11" borderId="1" xfId="0" applyFill="1" applyBorder="1" applyAlignment="1">
      <alignment horizontal="center" vertical="top"/>
    </xf>
    <xf numFmtId="0" fontId="0" fillId="11" borderId="25" xfId="0" applyFill="1" applyBorder="1" applyAlignment="1">
      <alignment horizontal="center" vertical="top"/>
    </xf>
    <xf numFmtId="0" fontId="11" fillId="0" borderId="26" xfId="0" applyFont="1" applyBorder="1"/>
    <xf numFmtId="0" fontId="11" fillId="0" borderId="5" xfId="0" applyFont="1" applyBorder="1"/>
    <xf numFmtId="0" fontId="11" fillId="0" borderId="6" xfId="0" applyFont="1" applyBorder="1"/>
    <xf numFmtId="44" fontId="11" fillId="0" borderId="3" xfId="1" applyFont="1" applyBorder="1" applyProtection="1"/>
    <xf numFmtId="44" fontId="11" fillId="0" borderId="34" xfId="1" applyFont="1" applyBorder="1" applyProtection="1"/>
    <xf numFmtId="0" fontId="4" fillId="4" borderId="8" xfId="0" applyFont="1" applyFill="1" applyBorder="1"/>
    <xf numFmtId="0" fontId="4" fillId="4" borderId="7" xfId="0" applyFont="1" applyFill="1" applyBorder="1"/>
    <xf numFmtId="0" fontId="4" fillId="4" borderId="21" xfId="0" applyFont="1" applyFill="1" applyBorder="1"/>
    <xf numFmtId="0" fontId="4" fillId="4" borderId="9" xfId="0" applyFont="1" applyFill="1" applyBorder="1"/>
    <xf numFmtId="0" fontId="5" fillId="4" borderId="8" xfId="0" applyFont="1" applyFill="1" applyBorder="1" applyAlignment="1">
      <alignment horizontal="center"/>
    </xf>
    <xf numFmtId="0" fontId="5" fillId="4" borderId="7" xfId="0" applyFont="1" applyFill="1" applyBorder="1" applyAlignment="1">
      <alignment horizontal="center"/>
    </xf>
    <xf numFmtId="0" fontId="5" fillId="4" borderId="9" xfId="0" applyFont="1" applyFill="1" applyBorder="1" applyAlignment="1">
      <alignment horizontal="center"/>
    </xf>
    <xf numFmtId="0" fontId="4" fillId="4" borderId="20" xfId="0" applyFont="1" applyFill="1" applyBorder="1"/>
    <xf numFmtId="0" fontId="5" fillId="2" borderId="5" xfId="0" applyFont="1" applyFill="1" applyBorder="1" applyAlignment="1">
      <alignment horizontal="center"/>
    </xf>
    <xf numFmtId="44" fontId="11" fillId="13" borderId="14" xfId="1" applyFont="1" applyFill="1" applyBorder="1" applyAlignment="1" applyProtection="1">
      <alignment shrinkToFit="1"/>
    </xf>
    <xf numFmtId="0" fontId="6" fillId="4" borderId="25" xfId="0" applyFont="1" applyFill="1" applyBorder="1" applyAlignment="1">
      <alignment wrapText="1" shrinkToFit="1"/>
    </xf>
    <xf numFmtId="44" fontId="11" fillId="0" borderId="14" xfId="0" applyNumberFormat="1" applyFont="1" applyBorder="1" applyAlignment="1">
      <alignment shrinkToFit="1"/>
    </xf>
    <xf numFmtId="44" fontId="11" fillId="0" borderId="36" xfId="0" applyNumberFormat="1" applyFont="1" applyBorder="1" applyAlignment="1">
      <alignment shrinkToFit="1"/>
    </xf>
    <xf numFmtId="0" fontId="3" fillId="0" borderId="23" xfId="0" applyFont="1" applyBorder="1" applyAlignment="1">
      <alignment horizontal="left"/>
    </xf>
    <xf numFmtId="0" fontId="9" fillId="0" borderId="1" xfId="0" applyFont="1" applyBorder="1" applyAlignment="1">
      <alignment horizontal="center"/>
    </xf>
    <xf numFmtId="0" fontId="9" fillId="0" borderId="25" xfId="0" applyFont="1" applyBorder="1" applyAlignment="1">
      <alignment horizontal="center"/>
    </xf>
    <xf numFmtId="0" fontId="10" fillId="5" borderId="24" xfId="0" applyFont="1" applyFill="1" applyBorder="1" applyProtection="1">
      <protection locked="0"/>
    </xf>
    <xf numFmtId="0" fontId="10" fillId="5" borderId="1" xfId="0" applyFont="1" applyFill="1" applyBorder="1" applyProtection="1">
      <protection locked="0"/>
    </xf>
    <xf numFmtId="0" fontId="10" fillId="5" borderId="25" xfId="0" applyFont="1" applyFill="1" applyBorder="1" applyProtection="1">
      <protection locked="0"/>
    </xf>
    <xf numFmtId="0" fontId="3" fillId="0" borderId="44" xfId="0" applyFont="1" applyBorder="1"/>
    <xf numFmtId="0" fontId="3" fillId="0" borderId="45" xfId="0" applyFont="1" applyBorder="1"/>
    <xf numFmtId="0" fontId="3" fillId="0" borderId="46" xfId="0" applyFont="1" applyBorder="1"/>
    <xf numFmtId="167" fontId="9" fillId="0" borderId="1" xfId="0" applyNumberFormat="1" applyFont="1" applyBorder="1" applyAlignment="1" applyProtection="1">
      <alignment horizontal="right"/>
      <protection locked="0"/>
    </xf>
    <xf numFmtId="167" fontId="9" fillId="0" borderId="25" xfId="0" applyNumberFormat="1" applyFont="1" applyBorder="1" applyAlignment="1" applyProtection="1">
      <alignment horizontal="right"/>
      <protection locked="0"/>
    </xf>
    <xf numFmtId="0" fontId="28" fillId="0" borderId="22" xfId="0" applyFont="1" applyBorder="1"/>
    <xf numFmtId="0" fontId="28" fillId="0" borderId="0" xfId="0" applyFont="1"/>
    <xf numFmtId="0" fontId="28" fillId="0" borderId="23" xfId="0" applyFont="1" applyBorder="1"/>
    <xf numFmtId="0" fontId="11" fillId="0" borderId="35" xfId="0" applyFont="1" applyBorder="1" applyAlignment="1" applyProtection="1">
      <alignment shrinkToFit="1"/>
      <protection locked="0"/>
    </xf>
    <xf numFmtId="0" fontId="11" fillId="0" borderId="14" xfId="0" applyFont="1" applyBorder="1" applyAlignment="1" applyProtection="1">
      <alignment shrinkToFit="1"/>
      <protection locked="0"/>
    </xf>
    <xf numFmtId="44" fontId="11" fillId="0" borderId="14" xfId="1" applyFont="1" applyBorder="1" applyAlignment="1" applyProtection="1">
      <alignment shrinkToFit="1"/>
      <protection locked="0"/>
    </xf>
    <xf numFmtId="2" fontId="11" fillId="0" borderId="14" xfId="0" applyNumberFormat="1" applyFont="1" applyBorder="1" applyAlignment="1" applyProtection="1">
      <alignment shrinkToFit="1"/>
      <protection locked="0"/>
    </xf>
    <xf numFmtId="0" fontId="51" fillId="0" borderId="22" xfId="0" applyFont="1" applyBorder="1" applyAlignment="1">
      <alignment vertical="center" wrapText="1"/>
    </xf>
    <xf numFmtId="0" fontId="51" fillId="0" borderId="0" xfId="0" applyFont="1" applyAlignment="1">
      <alignment vertical="center" wrapText="1"/>
    </xf>
    <xf numFmtId="0" fontId="51" fillId="0" borderId="23" xfId="0" applyFont="1" applyBorder="1" applyAlignment="1">
      <alignment vertical="center" wrapText="1"/>
    </xf>
    <xf numFmtId="165" fontId="9" fillId="0" borderId="5" xfId="0" applyNumberFormat="1" applyFont="1" applyBorder="1" applyAlignment="1">
      <alignment horizontal="left" shrinkToFit="1"/>
    </xf>
    <xf numFmtId="0" fontId="13" fillId="0" borderId="5" xfId="3" applyFont="1" applyBorder="1" applyAlignment="1" applyProtection="1">
      <alignment horizontal="left" shrinkToFit="1"/>
    </xf>
    <xf numFmtId="0" fontId="13" fillId="0" borderId="27" xfId="3" applyFont="1" applyBorder="1" applyAlignment="1" applyProtection="1">
      <alignment horizontal="left" shrinkToFit="1"/>
    </xf>
    <xf numFmtId="0" fontId="9" fillId="0" borderId="1" xfId="0" applyFont="1" applyBorder="1" applyAlignment="1">
      <alignment horizontal="left" shrinkToFit="1"/>
    </xf>
    <xf numFmtId="0" fontId="9" fillId="0" borderId="25" xfId="0" applyFont="1" applyBorder="1" applyAlignment="1">
      <alignment horizontal="left" shrinkToFit="1"/>
    </xf>
    <xf numFmtId="0" fontId="9" fillId="0" borderId="5" xfId="0" applyFont="1" applyBorder="1" applyAlignment="1">
      <alignment horizontal="left" shrinkToFit="1"/>
    </xf>
    <xf numFmtId="0" fontId="9" fillId="0" borderId="27" xfId="0" applyFont="1" applyBorder="1" applyAlignment="1">
      <alignment horizontal="left" shrinkToFit="1"/>
    </xf>
    <xf numFmtId="0" fontId="3" fillId="0" borderId="41" xfId="0" applyFont="1" applyBorder="1" applyAlignment="1">
      <alignment horizontal="left"/>
    </xf>
    <xf numFmtId="0" fontId="3" fillId="0" borderId="42" xfId="0" applyFont="1" applyBorder="1" applyAlignment="1">
      <alignment horizontal="left"/>
    </xf>
    <xf numFmtId="0" fontId="3" fillId="0" borderId="43" xfId="0" applyFont="1" applyBorder="1" applyAlignment="1">
      <alignment horizontal="left"/>
    </xf>
    <xf numFmtId="0" fontId="10" fillId="0" borderId="1" xfId="0" applyFont="1" applyBorder="1" applyAlignment="1">
      <alignment horizontal="left"/>
    </xf>
    <xf numFmtId="0" fontId="9" fillId="0" borderId="1" xfId="0" applyFont="1" applyBorder="1" applyAlignment="1">
      <alignment horizontal="left"/>
    </xf>
    <xf numFmtId="0" fontId="9" fillId="0" borderId="0" xfId="0" applyFont="1" applyAlignment="1">
      <alignment horizontal="left"/>
    </xf>
    <xf numFmtId="0" fontId="9" fillId="0" borderId="23" xfId="0" applyFont="1" applyBorder="1" applyAlignment="1">
      <alignment horizontal="left"/>
    </xf>
    <xf numFmtId="0" fontId="9" fillId="0" borderId="25" xfId="0" applyFont="1" applyBorder="1" applyAlignment="1">
      <alignment horizontal="left"/>
    </xf>
    <xf numFmtId="0" fontId="3" fillId="18" borderId="22" xfId="0" applyFont="1" applyFill="1" applyBorder="1" applyAlignment="1">
      <alignment horizontal="center" vertical="top" wrapText="1"/>
    </xf>
    <xf numFmtId="0" fontId="3" fillId="18" borderId="0" xfId="0" applyFont="1" applyFill="1" applyAlignment="1">
      <alignment horizontal="center" vertical="top" wrapText="1"/>
    </xf>
    <xf numFmtId="0" fontId="25" fillId="3" borderId="22" xfId="0" applyFont="1" applyFill="1" applyBorder="1"/>
    <xf numFmtId="0" fontId="25" fillId="3" borderId="0" xfId="0" applyFont="1" applyFill="1"/>
    <xf numFmtId="0" fontId="38" fillId="10" borderId="30" xfId="0" applyFont="1" applyFill="1" applyBorder="1" applyAlignment="1">
      <alignment horizontal="right" vertical="top" wrapText="1" indent="4"/>
    </xf>
    <xf numFmtId="0" fontId="38" fillId="10" borderId="31" xfId="0" applyFont="1" applyFill="1" applyBorder="1" applyAlignment="1">
      <alignment horizontal="right" vertical="top" wrapText="1" indent="4"/>
    </xf>
    <xf numFmtId="0" fontId="38" fillId="10" borderId="32" xfId="0" applyFont="1" applyFill="1" applyBorder="1" applyAlignment="1">
      <alignment horizontal="right" vertical="top" wrapText="1" indent="4"/>
    </xf>
    <xf numFmtId="0" fontId="0" fillId="11" borderId="22" xfId="0" applyFill="1" applyBorder="1" applyAlignment="1">
      <alignment horizontal="center" vertical="top"/>
    </xf>
    <xf numFmtId="0" fontId="0" fillId="11" borderId="0" xfId="0" applyFill="1" applyAlignment="1">
      <alignment horizontal="center" vertical="top"/>
    </xf>
    <xf numFmtId="0" fontId="0" fillId="11" borderId="23" xfId="0" applyFill="1" applyBorder="1" applyAlignment="1">
      <alignment horizontal="center" vertical="top"/>
    </xf>
    <xf numFmtId="0" fontId="48" fillId="5" borderId="32" xfId="0" applyFont="1" applyFill="1" applyBorder="1" applyAlignment="1">
      <alignment horizontal="center" vertical="center" textRotation="180"/>
    </xf>
    <xf numFmtId="0" fontId="48" fillId="5" borderId="23" xfId="0" applyFont="1" applyFill="1" applyBorder="1" applyAlignment="1">
      <alignment horizontal="center" vertical="center" textRotation="180"/>
    </xf>
    <xf numFmtId="0" fontId="48" fillId="5" borderId="29" xfId="0" applyFont="1" applyFill="1" applyBorder="1" applyAlignment="1">
      <alignment horizontal="center" vertical="center" textRotation="180"/>
    </xf>
    <xf numFmtId="44" fontId="3" fillId="14" borderId="4" xfId="1" applyFont="1" applyFill="1" applyBorder="1" applyProtection="1"/>
    <xf numFmtId="44" fontId="3" fillId="14" borderId="5" xfId="1" applyFont="1" applyFill="1" applyBorder="1" applyProtection="1"/>
    <xf numFmtId="44" fontId="3" fillId="14" borderId="6" xfId="1" applyFont="1" applyFill="1" applyBorder="1" applyProtection="1"/>
    <xf numFmtId="0" fontId="25" fillId="3" borderId="23" xfId="0" applyFont="1" applyFill="1" applyBorder="1"/>
    <xf numFmtId="0" fontId="9" fillId="9" borderId="26" xfId="0" applyFont="1" applyFill="1" applyBorder="1"/>
    <xf numFmtId="0" fontId="9" fillId="9" borderId="5" xfId="0" applyFont="1" applyFill="1" applyBorder="1"/>
    <xf numFmtId="0" fontId="9" fillId="9" borderId="6" xfId="0" applyFont="1" applyFill="1" applyBorder="1"/>
    <xf numFmtId="44" fontId="9" fillId="9" borderId="4" xfId="1" applyFont="1" applyFill="1" applyBorder="1" applyAlignment="1" applyProtection="1">
      <alignment horizontal="center"/>
    </xf>
    <xf numFmtId="44" fontId="9" fillId="9" borderId="5" xfId="1" applyFont="1" applyFill="1" applyBorder="1" applyAlignment="1" applyProtection="1">
      <alignment horizontal="center"/>
    </xf>
    <xf numFmtId="44" fontId="9" fillId="9" borderId="27" xfId="1" applyFont="1" applyFill="1" applyBorder="1" applyAlignment="1" applyProtection="1">
      <alignment horizontal="center"/>
    </xf>
    <xf numFmtId="0" fontId="41" fillId="0" borderId="6" xfId="0" applyFont="1" applyBorder="1"/>
    <xf numFmtId="0" fontId="41" fillId="0" borderId="3" xfId="0" applyFont="1" applyBorder="1"/>
    <xf numFmtId="0" fontId="3" fillId="0" borderId="3" xfId="0" applyFont="1" applyBorder="1" applyProtection="1">
      <protection locked="0"/>
    </xf>
    <xf numFmtId="44" fontId="50" fillId="0" borderId="3" xfId="1" applyFont="1" applyBorder="1" applyProtection="1">
      <protection locked="0"/>
    </xf>
    <xf numFmtId="44" fontId="3" fillId="0" borderId="3" xfId="1" applyFont="1" applyBorder="1" applyProtection="1"/>
    <xf numFmtId="165" fontId="9" fillId="0" borderId="1" xfId="0" applyNumberFormat="1" applyFont="1" applyBorder="1" applyAlignment="1">
      <alignment horizontal="left"/>
    </xf>
    <xf numFmtId="0" fontId="13" fillId="0" borderId="1" xfId="3" applyFont="1" applyBorder="1" applyAlignment="1" applyProtection="1">
      <alignment horizontal="left"/>
    </xf>
    <xf numFmtId="44" fontId="8" fillId="14" borderId="3" xfId="1" applyFont="1" applyFill="1" applyBorder="1" applyProtection="1"/>
    <xf numFmtId="44" fontId="8" fillId="6" borderId="54" xfId="0" applyNumberFormat="1" applyFont="1" applyFill="1" applyBorder="1"/>
    <xf numFmtId="0" fontId="8" fillId="6" borderId="54" xfId="0" applyFont="1" applyFill="1" applyBorder="1"/>
    <xf numFmtId="0" fontId="8" fillId="6" borderId="52" xfId="0" applyFont="1" applyFill="1" applyBorder="1"/>
    <xf numFmtId="0" fontId="8" fillId="6" borderId="53" xfId="0" applyFont="1" applyFill="1" applyBorder="1"/>
    <xf numFmtId="44" fontId="3" fillId="15" borderId="54" xfId="1" applyFont="1" applyFill="1" applyBorder="1" applyProtection="1"/>
    <xf numFmtId="0" fontId="3" fillId="0" borderId="2" xfId="0" applyFont="1" applyBorder="1"/>
    <xf numFmtId="44" fontId="8" fillId="14" borderId="3" xfId="1" applyFont="1" applyFill="1" applyBorder="1" applyAlignment="1" applyProtection="1">
      <alignment horizontal="center"/>
    </xf>
    <xf numFmtId="0" fontId="8" fillId="0" borderId="31" xfId="0" applyFont="1" applyBorder="1"/>
    <xf numFmtId="44" fontId="8" fillId="6" borderId="3" xfId="1" applyFont="1" applyFill="1" applyBorder="1" applyProtection="1"/>
    <xf numFmtId="0" fontId="39" fillId="0" borderId="6" xfId="0" applyFont="1" applyBorder="1"/>
    <xf numFmtId="0" fontId="39" fillId="0" borderId="3" xfId="0" applyFont="1" applyBorder="1"/>
    <xf numFmtId="44" fontId="8" fillId="6" borderId="3" xfId="0" applyNumberFormat="1" applyFont="1" applyFill="1" applyBorder="1"/>
    <xf numFmtId="0" fontId="8" fillId="6" borderId="3" xfId="0" applyFont="1" applyFill="1" applyBorder="1"/>
    <xf numFmtId="0" fontId="8" fillId="6" borderId="51" xfId="0" applyFont="1" applyFill="1" applyBorder="1" applyAlignment="1">
      <alignment horizontal="center"/>
    </xf>
    <xf numFmtId="0" fontId="25" fillId="3" borderId="22" xfId="0" applyFont="1" applyFill="1" applyBorder="1" applyAlignment="1">
      <alignment horizontal="left"/>
    </xf>
    <xf numFmtId="0" fontId="25" fillId="3" borderId="0" xfId="0" applyFont="1" applyFill="1" applyAlignment="1">
      <alignment horizontal="left"/>
    </xf>
    <xf numFmtId="164" fontId="10" fillId="0" borderId="1" xfId="0" applyNumberFormat="1" applyFont="1" applyBorder="1" applyAlignment="1">
      <alignment horizontal="left"/>
    </xf>
    <xf numFmtId="44" fontId="8" fillId="6" borderId="51" xfId="1" applyFont="1" applyFill="1" applyBorder="1" applyAlignment="1" applyProtection="1">
      <alignment horizontal="center"/>
    </xf>
    <xf numFmtId="44" fontId="8" fillId="6" borderId="3" xfId="1" applyFont="1" applyFill="1" applyBorder="1" applyAlignment="1" applyProtection="1">
      <alignment horizontal="center"/>
    </xf>
    <xf numFmtId="0" fontId="3" fillId="0" borderId="4" xfId="0" applyFont="1" applyBorder="1"/>
    <xf numFmtId="0" fontId="8" fillId="6" borderId="50" xfId="0" applyFont="1" applyFill="1" applyBorder="1"/>
    <xf numFmtId="0" fontId="8" fillId="6" borderId="51" xfId="0" applyFont="1" applyFill="1" applyBorder="1"/>
    <xf numFmtId="0" fontId="3" fillId="0" borderId="11" xfId="0" applyFont="1" applyBorder="1"/>
    <xf numFmtId="0" fontId="3" fillId="0" borderId="39" xfId="0" applyFont="1" applyBorder="1"/>
    <xf numFmtId="0" fontId="3" fillId="0" borderId="40" xfId="0" applyFont="1" applyBorder="1"/>
    <xf numFmtId="0" fontId="3" fillId="0" borderId="6" xfId="0" applyFont="1" applyBorder="1"/>
    <xf numFmtId="0" fontId="3" fillId="0" borderId="34" xfId="0" applyFont="1" applyBorder="1"/>
    <xf numFmtId="0" fontId="40" fillId="0" borderId="6" xfId="0" applyFont="1" applyBorder="1"/>
    <xf numFmtId="0" fontId="40" fillId="0" borderId="3" xfId="0" applyFont="1" applyBorder="1"/>
    <xf numFmtId="0" fontId="3" fillId="0" borderId="38" xfId="0" applyFont="1" applyBorder="1"/>
    <xf numFmtId="0" fontId="3" fillId="0" borderId="10" xfId="0" applyFont="1" applyBorder="1"/>
    <xf numFmtId="0" fontId="3" fillId="0" borderId="31" xfId="0" applyFont="1" applyBorder="1"/>
    <xf numFmtId="0" fontId="8" fillId="6" borderId="3" xfId="0" applyFont="1" applyFill="1" applyBorder="1" applyAlignment="1">
      <alignment horizontal="center"/>
    </xf>
    <xf numFmtId="44" fontId="31" fillId="9" borderId="4" xfId="1" applyFont="1" applyFill="1" applyBorder="1" applyProtection="1"/>
    <xf numFmtId="44" fontId="31" fillId="9" borderId="5" xfId="1" applyFont="1" applyFill="1" applyBorder="1" applyProtection="1"/>
    <xf numFmtId="44" fontId="31" fillId="9" borderId="27" xfId="1" applyFont="1" applyFill="1" applyBorder="1" applyProtection="1"/>
    <xf numFmtId="0" fontId="8" fillId="6" borderId="26" xfId="0" applyFont="1" applyFill="1" applyBorder="1"/>
    <xf numFmtId="0" fontId="8" fillId="6" borderId="5" xfId="0" applyFont="1" applyFill="1" applyBorder="1"/>
    <xf numFmtId="0" fontId="25" fillId="3" borderId="26" xfId="0"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8" fillId="3" borderId="4" xfId="0" applyFont="1" applyFill="1" applyBorder="1" applyAlignment="1">
      <alignment vertical="center"/>
    </xf>
    <xf numFmtId="44" fontId="8" fillId="3" borderId="4" xfId="0" applyNumberFormat="1" applyFont="1" applyFill="1" applyBorder="1" applyAlignment="1">
      <alignment vertical="center"/>
    </xf>
    <xf numFmtId="0" fontId="8" fillId="6" borderId="33" xfId="0" applyFont="1" applyFill="1" applyBorder="1"/>
    <xf numFmtId="44" fontId="0" fillId="0" borderId="3" xfId="1" applyFont="1" applyBorder="1" applyProtection="1">
      <protection locked="0"/>
    </xf>
    <xf numFmtId="44" fontId="8" fillId="6" borderId="54" xfId="1" applyFont="1" applyFill="1" applyBorder="1" applyProtection="1"/>
    <xf numFmtId="10" fontId="9" fillId="0" borderId="1" xfId="2" applyNumberFormat="1" applyFont="1" applyBorder="1" applyAlignment="1" applyProtection="1">
      <alignment horizontal="center"/>
    </xf>
    <xf numFmtId="44" fontId="10" fillId="0" borderId="3" xfId="1" applyFont="1" applyFill="1" applyBorder="1" applyAlignment="1" applyProtection="1"/>
    <xf numFmtId="44" fontId="10" fillId="0" borderId="34" xfId="1" applyFont="1" applyFill="1" applyBorder="1" applyAlignment="1" applyProtection="1"/>
    <xf numFmtId="0" fontId="22" fillId="4" borderId="3" xfId="0" applyFont="1" applyFill="1" applyBorder="1"/>
    <xf numFmtId="0" fontId="22" fillId="4" borderId="34" xfId="0" applyFont="1" applyFill="1" applyBorder="1"/>
    <xf numFmtId="44" fontId="9" fillId="0" borderId="3" xfId="1" applyFont="1" applyFill="1" applyBorder="1" applyAlignment="1" applyProtection="1">
      <protection locked="0"/>
    </xf>
    <xf numFmtId="44" fontId="9" fillId="0" borderId="34" xfId="1" applyFont="1" applyFill="1" applyBorder="1" applyAlignment="1" applyProtection="1">
      <protection locked="0"/>
    </xf>
    <xf numFmtId="10" fontId="4" fillId="17" borderId="3" xfId="2" applyNumberFormat="1" applyFont="1" applyFill="1" applyBorder="1" applyAlignment="1" applyProtection="1"/>
    <xf numFmtId="10" fontId="4" fillId="17" borderId="34" xfId="2" applyNumberFormat="1" applyFont="1" applyFill="1" applyBorder="1" applyAlignment="1" applyProtection="1"/>
    <xf numFmtId="166" fontId="9" fillId="0" borderId="3" xfId="2" applyNumberFormat="1" applyFont="1" applyFill="1" applyBorder="1" applyAlignment="1" applyProtection="1"/>
    <xf numFmtId="0" fontId="9" fillId="0" borderId="26"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27" xfId="0" applyFont="1" applyBorder="1" applyAlignment="1" applyProtection="1">
      <alignment vertical="top" wrapText="1"/>
      <protection locked="0"/>
    </xf>
    <xf numFmtId="0" fontId="4" fillId="4" borderId="26" xfId="0" applyFont="1" applyFill="1" applyBorder="1"/>
    <xf numFmtId="0" fontId="4" fillId="4" borderId="5" xfId="0" applyFont="1" applyFill="1" applyBorder="1"/>
    <xf numFmtId="0" fontId="4" fillId="4" borderId="27" xfId="0" applyFont="1" applyFill="1" applyBorder="1"/>
    <xf numFmtId="0" fontId="3" fillId="0" borderId="20" xfId="0" applyFont="1" applyBorder="1"/>
    <xf numFmtId="0" fontId="3" fillId="0" borderId="7" xfId="0" applyFont="1" applyBorder="1"/>
    <xf numFmtId="0" fontId="3" fillId="0" borderId="21" xfId="0" applyFont="1" applyBorder="1"/>
    <xf numFmtId="0" fontId="25" fillId="3" borderId="24" xfId="0" applyFont="1" applyFill="1" applyBorder="1"/>
    <xf numFmtId="0" fontId="3" fillId="3" borderId="1" xfId="0" applyFont="1" applyFill="1" applyBorder="1"/>
    <xf numFmtId="0" fontId="3" fillId="3" borderId="25" xfId="0" applyFont="1" applyFill="1" applyBorder="1"/>
    <xf numFmtId="44" fontId="10" fillId="0" borderId="4" xfId="1" applyFont="1" applyFill="1" applyBorder="1" applyAlignment="1" applyProtection="1">
      <alignment horizontal="right"/>
    </xf>
    <xf numFmtId="44" fontId="10" fillId="0" borderId="5" xfId="1" applyFont="1" applyFill="1" applyBorder="1" applyAlignment="1" applyProtection="1">
      <alignment horizontal="right"/>
    </xf>
    <xf numFmtId="44" fontId="10" fillId="0" borderId="27" xfId="1" applyFont="1" applyFill="1" applyBorder="1" applyAlignment="1" applyProtection="1">
      <alignment horizontal="right"/>
    </xf>
    <xf numFmtId="44" fontId="9" fillId="0" borderId="4" xfId="1" applyFont="1" applyFill="1" applyBorder="1" applyAlignment="1" applyProtection="1">
      <alignment horizontal="right"/>
      <protection locked="0"/>
    </xf>
    <xf numFmtId="44" fontId="9" fillId="0" borderId="5" xfId="1" applyFont="1" applyFill="1" applyBorder="1" applyAlignment="1" applyProtection="1">
      <alignment horizontal="right"/>
      <protection locked="0"/>
    </xf>
    <xf numFmtId="44" fontId="9" fillId="0" borderId="6" xfId="1" applyFont="1" applyFill="1" applyBorder="1" applyAlignment="1" applyProtection="1">
      <alignment horizontal="right"/>
      <protection locked="0"/>
    </xf>
    <xf numFmtId="0" fontId="22" fillId="4" borderId="26" xfId="0" applyFont="1" applyFill="1" applyBorder="1" applyAlignment="1">
      <alignment shrinkToFit="1"/>
    </xf>
    <xf numFmtId="0" fontId="22" fillId="4" borderId="5" xfId="0" applyFont="1" applyFill="1" applyBorder="1" applyAlignment="1">
      <alignment shrinkToFit="1"/>
    </xf>
    <xf numFmtId="0" fontId="22" fillId="4" borderId="6" xfId="0" applyFont="1" applyFill="1" applyBorder="1" applyAlignment="1">
      <alignment shrinkToFit="1"/>
    </xf>
    <xf numFmtId="0" fontId="22" fillId="4" borderId="33" xfId="0" applyFont="1" applyFill="1" applyBorder="1"/>
    <xf numFmtId="0" fontId="3" fillId="0" borderId="10" xfId="0" applyFont="1" applyBorder="1" applyAlignment="1">
      <alignment horizontal="center"/>
    </xf>
    <xf numFmtId="0" fontId="3" fillId="0" borderId="11" xfId="0" applyFont="1" applyBorder="1" applyAlignment="1">
      <alignment horizontal="center"/>
    </xf>
    <xf numFmtId="0" fontId="22" fillId="4" borderId="26" xfId="0" applyFont="1" applyFill="1" applyBorder="1" applyAlignment="1">
      <alignment horizontal="left"/>
    </xf>
    <xf numFmtId="0" fontId="22" fillId="4" borderId="5" xfId="0" applyFont="1" applyFill="1" applyBorder="1" applyAlignment="1">
      <alignment horizontal="left"/>
    </xf>
    <xf numFmtId="0" fontId="22" fillId="4" borderId="6" xfId="0" applyFont="1" applyFill="1" applyBorder="1" applyAlignment="1">
      <alignment horizontal="left"/>
    </xf>
    <xf numFmtId="168" fontId="22" fillId="4" borderId="3" xfId="0" applyNumberFormat="1" applyFont="1" applyFill="1" applyBorder="1" applyAlignment="1">
      <alignment horizontal="left"/>
    </xf>
    <xf numFmtId="168" fontId="22" fillId="4" borderId="34" xfId="0" applyNumberFormat="1" applyFont="1" applyFill="1" applyBorder="1" applyAlignment="1">
      <alignment horizontal="left"/>
    </xf>
    <xf numFmtId="166" fontId="9" fillId="0" borderId="4" xfId="2" applyNumberFormat="1" applyFont="1" applyFill="1" applyBorder="1" applyAlignment="1" applyProtection="1"/>
    <xf numFmtId="166" fontId="9" fillId="0" borderId="5" xfId="2" applyNumberFormat="1" applyFont="1" applyFill="1" applyBorder="1" applyAlignment="1" applyProtection="1"/>
    <xf numFmtId="166" fontId="9" fillId="0" borderId="6" xfId="2" applyNumberFormat="1" applyFont="1" applyFill="1" applyBorder="1" applyAlignment="1" applyProtection="1"/>
    <xf numFmtId="164" fontId="10" fillId="0" borderId="25" xfId="0" applyNumberFormat="1" applyFont="1" applyBorder="1" applyAlignment="1">
      <alignment horizontal="left"/>
    </xf>
    <xf numFmtId="0" fontId="25" fillId="3" borderId="23" xfId="0" applyFont="1" applyFill="1" applyBorder="1" applyAlignment="1">
      <alignment horizontal="left"/>
    </xf>
    <xf numFmtId="44" fontId="9" fillId="0" borderId="1" xfId="1" applyFont="1" applyFill="1" applyBorder="1" applyProtection="1"/>
    <xf numFmtId="168" fontId="9" fillId="0" borderId="1" xfId="0" applyNumberFormat="1" applyFont="1" applyBorder="1" applyAlignment="1">
      <alignment horizontal="center"/>
    </xf>
    <xf numFmtId="0" fontId="8" fillId="3" borderId="22" xfId="0" applyFont="1" applyFill="1" applyBorder="1"/>
    <xf numFmtId="0" fontId="8" fillId="3" borderId="0" xfId="0" applyFont="1" applyFill="1"/>
    <xf numFmtId="0" fontId="8" fillId="3" borderId="23" xfId="0" applyFont="1" applyFill="1" applyBorder="1"/>
    <xf numFmtId="10" fontId="4" fillId="17" borderId="26" xfId="2" applyNumberFormat="1" applyFont="1" applyFill="1" applyBorder="1" applyAlignment="1" applyProtection="1"/>
    <xf numFmtId="10" fontId="4" fillId="17" borderId="5" xfId="2" applyNumberFormat="1" applyFont="1" applyFill="1" applyBorder="1" applyAlignment="1" applyProtection="1"/>
    <xf numFmtId="10" fontId="4" fillId="17" borderId="6" xfId="2" applyNumberFormat="1" applyFont="1" applyFill="1" applyBorder="1" applyAlignment="1" applyProtection="1"/>
    <xf numFmtId="44" fontId="9" fillId="0" borderId="3" xfId="1" applyFont="1" applyFill="1" applyBorder="1" applyAlignment="1" applyProtection="1"/>
    <xf numFmtId="0" fontId="0" fillId="11" borderId="20" xfId="0" applyFill="1" applyBorder="1" applyAlignment="1">
      <alignment horizontal="center" vertical="top"/>
    </xf>
    <xf numFmtId="0" fontId="0" fillId="11" borderId="7" xfId="0" applyFill="1" applyBorder="1" applyAlignment="1">
      <alignment horizontal="center" vertical="top"/>
    </xf>
    <xf numFmtId="0" fontId="0" fillId="11" borderId="21" xfId="0" applyFill="1" applyBorder="1" applyAlignment="1">
      <alignment horizontal="center" vertical="top"/>
    </xf>
    <xf numFmtId="0" fontId="22" fillId="4" borderId="33" xfId="0" applyFont="1" applyFill="1" applyBorder="1" applyAlignment="1">
      <alignment horizontal="right"/>
    </xf>
    <xf numFmtId="0" fontId="22" fillId="4" borderId="3" xfId="0" applyFont="1" applyFill="1" applyBorder="1" applyAlignment="1">
      <alignment horizontal="right"/>
    </xf>
    <xf numFmtId="44" fontId="10" fillId="0" borderId="3" xfId="1" applyFont="1" applyFill="1" applyBorder="1" applyAlignment="1" applyProtection="1">
      <alignment horizontal="right"/>
    </xf>
    <xf numFmtId="44" fontId="10" fillId="0" borderId="34" xfId="1" applyFont="1" applyFill="1" applyBorder="1" applyAlignment="1" applyProtection="1">
      <alignment horizontal="right"/>
    </xf>
    <xf numFmtId="44" fontId="9" fillId="0" borderId="3" xfId="1" applyFont="1" applyFill="1" applyBorder="1" applyAlignment="1" applyProtection="1">
      <alignment horizontal="right"/>
      <protection locked="0"/>
    </xf>
    <xf numFmtId="0" fontId="22" fillId="4" borderId="3" xfId="0" applyFont="1" applyFill="1" applyBorder="1" applyAlignment="1" applyProtection="1">
      <alignment horizontal="left"/>
      <protection locked="0"/>
    </xf>
    <xf numFmtId="44" fontId="22" fillId="4" borderId="3" xfId="1" applyFont="1" applyFill="1" applyBorder="1" applyAlignment="1" applyProtection="1">
      <alignment horizontal="left"/>
      <protection locked="0"/>
    </xf>
    <xf numFmtId="0" fontId="22" fillId="4" borderId="20" xfId="0" applyFont="1" applyFill="1" applyBorder="1" applyProtection="1">
      <protection locked="0"/>
    </xf>
    <xf numFmtId="0" fontId="22" fillId="4" borderId="7" xfId="0" applyFont="1" applyFill="1" applyBorder="1" applyProtection="1">
      <protection locked="0"/>
    </xf>
    <xf numFmtId="0" fontId="22" fillId="4" borderId="21" xfId="0" applyFont="1" applyFill="1" applyBorder="1" applyProtection="1">
      <protection locked="0"/>
    </xf>
    <xf numFmtId="10" fontId="4" fillId="17" borderId="24" xfId="2" applyNumberFormat="1" applyFont="1" applyFill="1" applyBorder="1" applyAlignment="1" applyProtection="1"/>
    <xf numFmtId="10" fontId="4" fillId="17" borderId="1" xfId="2" applyNumberFormat="1" applyFont="1" applyFill="1" applyBorder="1" applyAlignment="1" applyProtection="1"/>
    <xf numFmtId="44" fontId="9" fillId="0" borderId="4" xfId="1" applyFont="1" applyFill="1" applyBorder="1" applyAlignment="1" applyProtection="1">
      <protection locked="0"/>
    </xf>
    <xf numFmtId="44" fontId="9" fillId="0" borderId="5" xfId="1" applyFont="1" applyFill="1" applyBorder="1" applyAlignment="1" applyProtection="1">
      <protection locked="0"/>
    </xf>
    <xf numFmtId="44" fontId="9" fillId="0" borderId="6" xfId="1" applyFont="1" applyFill="1" applyBorder="1" applyAlignment="1" applyProtection="1">
      <protection locked="0"/>
    </xf>
    <xf numFmtId="44" fontId="9" fillId="0" borderId="12" xfId="1" applyFont="1" applyFill="1" applyBorder="1" applyAlignment="1" applyProtection="1">
      <protection locked="0"/>
    </xf>
    <xf numFmtId="44" fontId="9" fillId="0" borderId="1" xfId="1" applyFont="1" applyFill="1" applyBorder="1" applyAlignment="1" applyProtection="1">
      <protection locked="0"/>
    </xf>
    <xf numFmtId="44" fontId="9" fillId="0" borderId="13" xfId="1" applyFont="1" applyFill="1" applyBorder="1" applyAlignment="1" applyProtection="1">
      <protection locked="0"/>
    </xf>
    <xf numFmtId="44" fontId="9" fillId="0" borderId="12" xfId="1" applyFont="1" applyFill="1" applyBorder="1" applyAlignment="1" applyProtection="1"/>
    <xf numFmtId="44" fontId="9" fillId="0" borderId="1" xfId="1" applyFont="1" applyFill="1" applyBorder="1" applyAlignment="1" applyProtection="1"/>
    <xf numFmtId="44" fontId="9" fillId="0" borderId="25" xfId="1" applyFont="1" applyFill="1" applyBorder="1" applyAlignment="1" applyProtection="1"/>
    <xf numFmtId="0" fontId="45" fillId="0" borderId="8" xfId="0" applyFont="1" applyBorder="1" applyProtection="1">
      <protection locked="0"/>
    </xf>
    <xf numFmtId="0" fontId="45" fillId="0" borderId="7" xfId="0" applyFont="1" applyBorder="1" applyProtection="1">
      <protection locked="0"/>
    </xf>
    <xf numFmtId="0" fontId="45" fillId="0" borderId="9" xfId="0" applyFont="1" applyBorder="1" applyProtection="1">
      <protection locked="0"/>
    </xf>
    <xf numFmtId="0" fontId="45" fillId="0" borderId="8" xfId="0" applyFont="1" applyBorder="1"/>
    <xf numFmtId="0" fontId="45" fillId="0" borderId="7" xfId="0" applyFont="1" applyBorder="1"/>
    <xf numFmtId="0" fontId="45" fillId="0" borderId="21" xfId="0" applyFont="1" applyBorder="1"/>
    <xf numFmtId="10" fontId="4" fillId="17" borderId="22" xfId="2" applyNumberFormat="1" applyFont="1" applyFill="1" applyBorder="1" applyAlignment="1" applyProtection="1"/>
    <xf numFmtId="10" fontId="4" fillId="17" borderId="0" xfId="2" applyNumberFormat="1" applyFont="1" applyFill="1" applyBorder="1" applyAlignment="1" applyProtection="1"/>
    <xf numFmtId="44" fontId="46" fillId="0" borderId="12" xfId="1" applyFont="1" applyFill="1" applyBorder="1" applyAlignment="1" applyProtection="1"/>
    <xf numFmtId="44" fontId="46" fillId="0" borderId="1" xfId="1" applyFont="1" applyFill="1" applyBorder="1" applyAlignment="1" applyProtection="1"/>
    <xf numFmtId="44" fontId="46" fillId="0" borderId="13" xfId="1" applyFont="1" applyFill="1" applyBorder="1" applyAlignment="1" applyProtection="1"/>
    <xf numFmtId="44" fontId="46" fillId="0" borderId="12" xfId="1" applyFont="1" applyFill="1" applyBorder="1" applyAlignment="1" applyProtection="1">
      <protection locked="0"/>
    </xf>
    <xf numFmtId="44" fontId="46" fillId="0" borderId="1" xfId="1" applyFont="1" applyFill="1" applyBorder="1" applyAlignment="1" applyProtection="1">
      <protection locked="0"/>
    </xf>
    <xf numFmtId="44" fontId="46" fillId="0" borderId="13" xfId="1" applyFont="1" applyFill="1" applyBorder="1" applyAlignment="1" applyProtection="1">
      <protection locked="0"/>
    </xf>
    <xf numFmtId="0" fontId="46" fillId="0" borderId="0" xfId="0" applyFont="1"/>
    <xf numFmtId="0" fontId="46" fillId="0" borderId="22" xfId="0" applyFont="1" applyBorder="1"/>
    <xf numFmtId="0" fontId="46" fillId="0" borderId="23" xfId="0" applyFont="1" applyBorder="1"/>
    <xf numFmtId="165" fontId="9" fillId="0" borderId="1" xfId="0" applyNumberFormat="1" applyFont="1" applyBorder="1" applyAlignment="1" applyProtection="1">
      <alignment horizontal="left"/>
      <protection locked="0"/>
    </xf>
    <xf numFmtId="165" fontId="46" fillId="0" borderId="0" xfId="0" applyNumberFormat="1" applyFont="1" applyAlignment="1">
      <alignment horizontal="left"/>
    </xf>
    <xf numFmtId="0" fontId="45" fillId="0" borderId="22" xfId="0" applyFont="1" applyBorder="1"/>
    <xf numFmtId="0" fontId="45" fillId="0" borderId="0" xfId="0" applyFont="1"/>
    <xf numFmtId="0" fontId="45" fillId="0" borderId="23" xfId="0" applyFont="1" applyBorder="1"/>
    <xf numFmtId="44" fontId="9" fillId="0" borderId="1" xfId="1" applyFont="1" applyBorder="1" applyAlignment="1" applyProtection="1">
      <alignment horizontal="left"/>
      <protection locked="0"/>
    </xf>
    <xf numFmtId="44" fontId="46" fillId="0" borderId="0" xfId="1" applyFont="1" applyBorder="1" applyAlignment="1" applyProtection="1">
      <alignment horizontal="left"/>
    </xf>
    <xf numFmtId="10" fontId="4" fillId="17" borderId="20" xfId="2" applyNumberFormat="1" applyFont="1" applyFill="1" applyBorder="1" applyAlignment="1" applyProtection="1"/>
    <xf numFmtId="10" fontId="4" fillId="17" borderId="7" xfId="2" applyNumberFormat="1" applyFont="1" applyFill="1" applyBorder="1" applyAlignment="1" applyProtection="1"/>
    <xf numFmtId="0" fontId="45" fillId="0" borderId="8" xfId="0" applyFont="1" applyBorder="1" applyAlignment="1" applyProtection="1">
      <alignment horizontal="left"/>
      <protection locked="0"/>
    </xf>
    <xf numFmtId="0" fontId="45" fillId="0" borderId="7" xfId="0" applyFont="1" applyBorder="1" applyAlignment="1" applyProtection="1">
      <alignment horizontal="left"/>
      <protection locked="0"/>
    </xf>
    <xf numFmtId="0" fontId="45" fillId="0" borderId="9" xfId="0" applyFont="1" applyBorder="1" applyAlignment="1" applyProtection="1">
      <alignment horizontal="left"/>
      <protection locked="0"/>
    </xf>
    <xf numFmtId="0" fontId="25" fillId="3" borderId="1" xfId="0" applyFont="1" applyFill="1" applyBorder="1"/>
    <xf numFmtId="0" fontId="25" fillId="3" borderId="25" xfId="0" applyFont="1" applyFill="1" applyBorder="1"/>
    <xf numFmtId="44" fontId="9" fillId="0" borderId="25" xfId="1" applyFont="1" applyBorder="1" applyAlignment="1" applyProtection="1">
      <alignment horizontal="left"/>
      <protection locked="0"/>
    </xf>
    <xf numFmtId="0" fontId="45" fillId="0" borderId="0" xfId="0" applyFont="1" applyAlignment="1">
      <alignment horizontal="left" shrinkToFit="1"/>
    </xf>
    <xf numFmtId="0" fontId="45" fillId="0" borderId="22" xfId="0" applyFont="1" applyBorder="1" applyAlignment="1">
      <alignment shrinkToFit="1"/>
    </xf>
    <xf numFmtId="0" fontId="45" fillId="0" borderId="0" xfId="0" applyFont="1" applyAlignment="1">
      <alignment shrinkToFit="1"/>
    </xf>
    <xf numFmtId="0" fontId="46" fillId="0" borderId="0" xfId="0" applyFont="1" applyAlignment="1">
      <alignment horizontal="left"/>
    </xf>
    <xf numFmtId="169" fontId="9" fillId="0" borderId="1" xfId="0" applyNumberFormat="1" applyFont="1" applyBorder="1" applyAlignment="1" applyProtection="1">
      <alignment horizontal="center"/>
      <protection locked="0"/>
    </xf>
    <xf numFmtId="0" fontId="44" fillId="0" borderId="1" xfId="0" applyFont="1" applyBorder="1" applyAlignment="1">
      <alignment horizontal="center"/>
    </xf>
    <xf numFmtId="0" fontId="24" fillId="0" borderId="1" xfId="0" applyFont="1" applyBorder="1" applyAlignment="1">
      <alignment horizontal="center"/>
    </xf>
    <xf numFmtId="0" fontId="3" fillId="0" borderId="58" xfId="0" applyFont="1" applyBorder="1" applyAlignment="1">
      <alignment wrapText="1"/>
    </xf>
    <xf numFmtId="0" fontId="0" fillId="0" borderId="58" xfId="0" applyBorder="1" applyAlignment="1">
      <alignment wrapText="1"/>
    </xf>
    <xf numFmtId="0" fontId="0" fillId="0" borderId="59" xfId="0" applyBorder="1" applyAlignment="1">
      <alignment wrapText="1"/>
    </xf>
    <xf numFmtId="0" fontId="3" fillId="0" borderId="57" xfId="0" applyFont="1" applyBorder="1" applyAlignment="1">
      <alignment wrapText="1"/>
    </xf>
    <xf numFmtId="0" fontId="22" fillId="4" borderId="4" xfId="0" applyFont="1" applyFill="1" applyBorder="1" applyAlignment="1">
      <alignment horizontal="left"/>
    </xf>
    <xf numFmtId="10" fontId="11" fillId="0" borderId="3" xfId="2" applyNumberFormat="1" applyFont="1" applyBorder="1" applyProtection="1"/>
    <xf numFmtId="0" fontId="11" fillId="0" borderId="26" xfId="0" applyFont="1" applyBorder="1" applyAlignment="1">
      <alignment vertical="top" wrapText="1"/>
    </xf>
    <xf numFmtId="0" fontId="11" fillId="0" borderId="5" xfId="0" applyFont="1" applyBorder="1" applyAlignment="1">
      <alignment vertical="top" wrapText="1"/>
    </xf>
    <xf numFmtId="0" fontId="11" fillId="0" borderId="27" xfId="0" applyFont="1" applyBorder="1" applyAlignment="1">
      <alignment vertical="top" wrapText="1"/>
    </xf>
    <xf numFmtId="0" fontId="11" fillId="0" borderId="33" xfId="0" applyFont="1" applyBorder="1" applyAlignment="1">
      <alignment vertical="top" wrapText="1" shrinkToFit="1"/>
    </xf>
    <xf numFmtId="0" fontId="11" fillId="0" borderId="3" xfId="0" applyFont="1" applyBorder="1" applyAlignment="1">
      <alignment vertical="top" wrapText="1" shrinkToFit="1"/>
    </xf>
    <xf numFmtId="0" fontId="11" fillId="0" borderId="34" xfId="0" applyFont="1" applyBorder="1" applyAlignment="1">
      <alignment vertical="top" wrapText="1" shrinkToFit="1"/>
    </xf>
    <xf numFmtId="0" fontId="11" fillId="0" borderId="33" xfId="0" applyFont="1" applyBorder="1" applyAlignment="1">
      <alignment shrinkToFit="1"/>
    </xf>
    <xf numFmtId="0" fontId="11" fillId="0" borderId="3" xfId="0" applyFont="1" applyBorder="1" applyAlignment="1">
      <alignment shrinkToFit="1"/>
    </xf>
    <xf numFmtId="44" fontId="11" fillId="0" borderId="3" xfId="1" applyFont="1" applyBorder="1" applyAlignment="1" applyProtection="1">
      <alignment shrinkToFit="1"/>
    </xf>
    <xf numFmtId="10" fontId="11" fillId="0" borderId="3" xfId="2" applyNumberFormat="1" applyFont="1" applyBorder="1" applyAlignment="1" applyProtection="1">
      <alignment shrinkToFit="1"/>
    </xf>
    <xf numFmtId="2" fontId="11" fillId="0" borderId="3" xfId="0" applyNumberFormat="1" applyFont="1" applyBorder="1" applyAlignment="1">
      <alignment shrinkToFit="1"/>
    </xf>
    <xf numFmtId="44" fontId="10" fillId="0" borderId="3" xfId="1" applyFont="1" applyFill="1" applyBorder="1" applyProtection="1"/>
    <xf numFmtId="44" fontId="10" fillId="0" borderId="34" xfId="1" applyFont="1" applyFill="1" applyBorder="1" applyProtection="1"/>
    <xf numFmtId="44" fontId="9" fillId="0" borderId="3" xfId="1" applyFont="1" applyFill="1" applyBorder="1" applyProtection="1"/>
    <xf numFmtId="0" fontId="8" fillId="3" borderId="33" xfId="0" applyFont="1" applyFill="1" applyBorder="1"/>
    <xf numFmtId="0" fontId="8" fillId="3" borderId="3" xfId="0" applyFont="1" applyFill="1" applyBorder="1"/>
    <xf numFmtId="0" fontId="8" fillId="3" borderId="34" xfId="0" applyFont="1" applyFill="1" applyBorder="1"/>
    <xf numFmtId="44" fontId="9" fillId="0" borderId="1" xfId="1" applyFont="1" applyBorder="1" applyProtection="1"/>
    <xf numFmtId="166" fontId="9" fillId="0" borderId="1" xfId="2" applyNumberFormat="1" applyFont="1" applyBorder="1" applyAlignment="1" applyProtection="1">
      <alignment horizontal="right"/>
    </xf>
    <xf numFmtId="166" fontId="9" fillId="0" borderId="25" xfId="2" applyNumberFormat="1" applyFont="1" applyBorder="1" applyAlignment="1" applyProtection="1">
      <alignment horizontal="right"/>
    </xf>
    <xf numFmtId="0" fontId="9" fillId="0" borderId="1" xfId="0" applyFont="1" applyBorder="1"/>
    <xf numFmtId="0" fontId="9" fillId="0" borderId="25" xfId="0" applyFont="1" applyBorder="1"/>
    <xf numFmtId="0" fontId="9" fillId="0" borderId="5" xfId="0" applyFont="1" applyBorder="1"/>
    <xf numFmtId="0" fontId="9" fillId="0" borderId="27" xfId="0" applyFont="1" applyBorder="1"/>
    <xf numFmtId="0" fontId="43" fillId="0" borderId="5" xfId="3" applyFont="1" applyBorder="1" applyAlignment="1" applyProtection="1">
      <alignment horizontal="left" shrinkToFit="1"/>
    </xf>
    <xf numFmtId="0" fontId="49" fillId="0" borderId="1" xfId="0" applyFont="1" applyBorder="1" applyAlignment="1">
      <alignment horizontal="center"/>
    </xf>
    <xf numFmtId="0" fontId="10" fillId="5" borderId="24" xfId="0" applyFont="1" applyFill="1" applyBorder="1"/>
    <xf numFmtId="0" fontId="10" fillId="5" borderId="1" xfId="0" applyFont="1" applyFill="1" applyBorder="1"/>
    <xf numFmtId="0" fontId="10" fillId="5" borderId="25" xfId="0" applyFont="1" applyFill="1" applyBorder="1"/>
    <xf numFmtId="44" fontId="11" fillId="0" borderId="14" xfId="1" applyFont="1" applyBorder="1" applyAlignment="1" applyProtection="1">
      <alignment shrinkToFit="1"/>
    </xf>
    <xf numFmtId="2" fontId="11" fillId="0" borderId="14" xfId="0" applyNumberFormat="1" applyFont="1" applyBorder="1" applyAlignment="1">
      <alignment shrinkToFit="1"/>
    </xf>
    <xf numFmtId="0" fontId="3" fillId="0" borderId="22" xfId="0" applyFont="1" applyBorder="1" applyAlignment="1">
      <alignment vertical="center" wrapText="1"/>
    </xf>
    <xf numFmtId="0" fontId="3" fillId="0" borderId="0" xfId="0" applyFont="1" applyAlignment="1">
      <alignment vertical="center" wrapText="1"/>
    </xf>
    <xf numFmtId="0" fontId="3" fillId="0" borderId="23" xfId="0" applyFont="1" applyBorder="1" applyAlignment="1">
      <alignment vertical="center" wrapText="1"/>
    </xf>
    <xf numFmtId="0" fontId="48" fillId="5" borderId="0" xfId="0" applyFont="1" applyFill="1" applyAlignment="1">
      <alignment horizontal="center" vertical="center" textRotation="180"/>
    </xf>
    <xf numFmtId="0" fontId="25" fillId="3" borderId="20" xfId="0" applyFont="1" applyFill="1" applyBorder="1"/>
    <xf numFmtId="0" fontId="25" fillId="3" borderId="7" xfId="0" applyFont="1" applyFill="1" applyBorder="1"/>
    <xf numFmtId="44" fontId="8" fillId="6" borderId="5" xfId="0" applyNumberFormat="1" applyFont="1" applyFill="1" applyBorder="1"/>
    <xf numFmtId="0" fontId="8" fillId="6" borderId="6" xfId="0" applyFont="1" applyFill="1" applyBorder="1"/>
    <xf numFmtId="0" fontId="3" fillId="0" borderId="3" xfId="0" applyFont="1" applyBorder="1" applyAlignment="1">
      <alignment horizontal="center"/>
    </xf>
    <xf numFmtId="44" fontId="0" fillId="0" borderId="3" xfId="1" applyFont="1" applyBorder="1" applyProtection="1"/>
    <xf numFmtId="0" fontId="21" fillId="0" borderId="6" xfId="0" applyFont="1" applyBorder="1"/>
    <xf numFmtId="0" fontId="21" fillId="0" borderId="3" xfId="0" applyFont="1" applyBorder="1"/>
    <xf numFmtId="44" fontId="3" fillId="15" borderId="3" xfId="1" applyFont="1" applyFill="1" applyBorder="1" applyProtection="1"/>
    <xf numFmtId="0" fontId="3" fillId="0" borderId="44" xfId="0" applyFont="1" applyBorder="1" applyAlignment="1">
      <alignment wrapText="1"/>
    </xf>
    <xf numFmtId="0" fontId="3" fillId="0" borderId="45" xfId="0" applyFont="1" applyBorder="1" applyAlignment="1">
      <alignment wrapText="1"/>
    </xf>
    <xf numFmtId="0" fontId="3" fillId="0" borderId="46" xfId="0" applyFont="1" applyBorder="1" applyAlignment="1">
      <alignment wrapText="1"/>
    </xf>
    <xf numFmtId="44" fontId="11" fillId="16" borderId="14" xfId="1" applyFont="1" applyFill="1" applyBorder="1" applyAlignment="1" applyProtection="1">
      <alignment shrinkToFit="1"/>
    </xf>
    <xf numFmtId="10" fontId="11" fillId="16" borderId="3" xfId="2" applyNumberFormat="1" applyFont="1" applyFill="1" applyBorder="1" applyAlignment="1" applyProtection="1">
      <alignment shrinkToFit="1"/>
    </xf>
    <xf numFmtId="44" fontId="11" fillId="16" borderId="14" xfId="0" applyNumberFormat="1" applyFont="1" applyFill="1" applyBorder="1" applyAlignment="1">
      <alignment shrinkToFit="1"/>
    </xf>
    <xf numFmtId="2" fontId="11" fillId="16" borderId="14" xfId="0" applyNumberFormat="1" applyFont="1" applyFill="1" applyBorder="1" applyAlignment="1">
      <alignment shrinkToFit="1"/>
    </xf>
    <xf numFmtId="0" fontId="9" fillId="0" borderId="5" xfId="0" applyFont="1" applyBorder="1" applyAlignment="1">
      <alignment horizontal="left"/>
    </xf>
    <xf numFmtId="0" fontId="9" fillId="0" borderId="27" xfId="0" applyFont="1" applyBorder="1" applyAlignment="1">
      <alignment horizontal="left"/>
    </xf>
    <xf numFmtId="44" fontId="3" fillId="8" borderId="3" xfId="1" applyFont="1" applyFill="1" applyBorder="1" applyProtection="1"/>
    <xf numFmtId="44" fontId="8" fillId="7" borderId="3" xfId="1" applyFont="1" applyFill="1" applyBorder="1" applyProtection="1"/>
    <xf numFmtId="44" fontId="3" fillId="7" borderId="4" xfId="1" applyFont="1" applyFill="1" applyBorder="1" applyProtection="1"/>
    <xf numFmtId="44" fontId="3" fillId="7" borderId="5" xfId="1" applyFont="1" applyFill="1" applyBorder="1" applyProtection="1"/>
    <xf numFmtId="44" fontId="3" fillId="7" borderId="6" xfId="1" applyFont="1" applyFill="1" applyBorder="1" applyProtection="1"/>
    <xf numFmtId="44" fontId="8" fillId="7" borderId="3" xfId="1" applyFont="1" applyFill="1" applyBorder="1" applyAlignment="1" applyProtection="1">
      <alignment horizontal="center"/>
    </xf>
    <xf numFmtId="44" fontId="9" fillId="0" borderId="34" xfId="1" applyFont="1" applyFill="1" applyBorder="1" applyAlignment="1" applyProtection="1"/>
    <xf numFmtId="10" fontId="9" fillId="0" borderId="1" xfId="2" applyNumberFormat="1" applyFont="1" applyBorder="1" applyProtection="1"/>
    <xf numFmtId="0" fontId="22" fillId="4" borderId="3" xfId="0" applyFont="1" applyFill="1" applyBorder="1" applyAlignment="1">
      <alignment horizontal="left"/>
    </xf>
    <xf numFmtId="44" fontId="22" fillId="4" borderId="3" xfId="1" applyFont="1" applyFill="1" applyBorder="1" applyAlignment="1" applyProtection="1">
      <alignment horizontal="left"/>
    </xf>
    <xf numFmtId="0" fontId="9" fillId="0" borderId="26" xfId="0" applyFont="1" applyBorder="1" applyAlignment="1">
      <alignment vertical="top" wrapText="1"/>
    </xf>
    <xf numFmtId="0" fontId="9" fillId="0" borderId="5" xfId="0" applyFont="1" applyBorder="1" applyAlignment="1">
      <alignment vertical="top" wrapText="1"/>
    </xf>
    <xf numFmtId="0" fontId="9" fillId="0" borderId="27" xfId="0" applyFont="1" applyBorder="1" applyAlignment="1">
      <alignment vertical="top" wrapText="1"/>
    </xf>
    <xf numFmtId="44" fontId="9" fillId="0" borderId="3" xfId="1" applyFont="1" applyFill="1" applyBorder="1" applyAlignment="1" applyProtection="1">
      <alignment horizontal="right"/>
    </xf>
    <xf numFmtId="44" fontId="9" fillId="0" borderId="4" xfId="1" applyFont="1" applyFill="1" applyBorder="1" applyAlignment="1" applyProtection="1">
      <alignment horizontal="right"/>
    </xf>
    <xf numFmtId="44" fontId="9" fillId="0" borderId="5" xfId="1" applyFont="1" applyFill="1" applyBorder="1" applyAlignment="1" applyProtection="1">
      <alignment horizontal="right"/>
    </xf>
    <xf numFmtId="44" fontId="9" fillId="0" borderId="6" xfId="1" applyFont="1" applyFill="1" applyBorder="1" applyAlignment="1" applyProtection="1">
      <alignment horizontal="right"/>
    </xf>
    <xf numFmtId="44" fontId="9" fillId="0" borderId="4" xfId="1" applyFont="1" applyFill="1" applyBorder="1" applyAlignment="1" applyProtection="1"/>
    <xf numFmtId="44" fontId="9" fillId="0" borderId="5" xfId="1" applyFont="1" applyFill="1" applyBorder="1" applyAlignment="1" applyProtection="1"/>
    <xf numFmtId="44" fontId="9" fillId="0" borderId="6" xfId="1" applyFont="1" applyFill="1" applyBorder="1" applyAlignment="1" applyProtection="1"/>
    <xf numFmtId="44" fontId="9" fillId="0" borderId="13" xfId="1" applyFont="1" applyFill="1" applyBorder="1" applyAlignment="1" applyProtection="1"/>
    <xf numFmtId="0" fontId="22" fillId="4" borderId="26" xfId="0" applyFont="1" applyFill="1" applyBorder="1"/>
    <xf numFmtId="0" fontId="45" fillId="0" borderId="8" xfId="0" applyFont="1" applyBorder="1" applyAlignment="1">
      <alignment horizontal="left"/>
    </xf>
    <xf numFmtId="0" fontId="45" fillId="0" borderId="7" xfId="0" applyFont="1" applyBorder="1" applyAlignment="1">
      <alignment horizontal="left"/>
    </xf>
    <xf numFmtId="0" fontId="45" fillId="0" borderId="9" xfId="0" applyFont="1" applyBorder="1" applyAlignment="1">
      <alignment horizontal="left"/>
    </xf>
    <xf numFmtId="0" fontId="45" fillId="0" borderId="9" xfId="0" applyFont="1" applyBorder="1"/>
    <xf numFmtId="44" fontId="9" fillId="0" borderId="1" xfId="1" applyFont="1" applyBorder="1" applyAlignment="1" applyProtection="1">
      <alignment horizontal="left"/>
    </xf>
    <xf numFmtId="44" fontId="9" fillId="0" borderId="25" xfId="1" applyFont="1" applyBorder="1" applyAlignment="1" applyProtection="1">
      <alignment horizontal="left"/>
    </xf>
    <xf numFmtId="169" fontId="9" fillId="0" borderId="1" xfId="0" applyNumberFormat="1" applyFont="1" applyBorder="1" applyAlignment="1">
      <alignment horizontal="center"/>
    </xf>
  </cellXfs>
  <cellStyles count="7">
    <cellStyle name="Currency" xfId="1" builtinId="4"/>
    <cellStyle name="Hyperlink" xfId="3" builtinId="8"/>
    <cellStyle name="Hyperlink 2" xfId="5" xr:uid="{00000000-0005-0000-0000-000002000000}"/>
    <cellStyle name="Normal" xfId="0" builtinId="0"/>
    <cellStyle name="Normal 2" xfId="4" xr:uid="{00000000-0005-0000-0000-000004000000}"/>
    <cellStyle name="Normal 2 2" xfId="6" xr:uid="{00000000-0005-0000-0000-000005000000}"/>
    <cellStyle name="Percent" xfId="2" builtinId="5"/>
  </cellStyles>
  <dxfs count="2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00000"/>
      </font>
      <fill>
        <patternFill>
          <bgColor rgb="FFFFC8C8"/>
        </patternFill>
      </fill>
    </dxf>
    <dxf>
      <font>
        <color rgb="FFFF0000"/>
      </font>
    </dxf>
    <dxf>
      <font>
        <color rgb="FFC00000"/>
      </font>
      <fill>
        <patternFill>
          <bgColor rgb="FFFFC8C8"/>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1" defaultTableStyle="TableStyleMedium2" defaultPivotStyle="PivotStyleLight16">
    <tableStyle name="Invisible" pivot="0" table="0" count="0" xr9:uid="{00000000-0011-0000-FFFF-FFFF00000000}"/>
  </tableStyles>
  <colors>
    <mruColors>
      <color rgb="FF000099"/>
      <color rgb="FF0066FF"/>
      <color rgb="FFFF5050"/>
      <color rgb="FFA50021"/>
      <color rgb="FF0033CC"/>
      <color rgb="FF008000"/>
      <color rgb="FFFFFFEF"/>
      <color rgb="FFFFFFCC"/>
      <color rgb="FFFFCCCC"/>
      <color rgb="FFFFC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81637</xdr:colOff>
      <xdr:row>0</xdr:row>
      <xdr:rowOff>36714</xdr:rowOff>
    </xdr:from>
    <xdr:to>
      <xdr:col>3</xdr:col>
      <xdr:colOff>115499</xdr:colOff>
      <xdr:row>0</xdr:row>
      <xdr:rowOff>650362</xdr:rowOff>
    </xdr:to>
    <xdr:sp macro="" textlink="">
      <xdr:nvSpPr>
        <xdr:cNvPr id="1027" name="Oval 3">
          <a:extLst>
            <a:ext uri="{FF2B5EF4-FFF2-40B4-BE49-F238E27FC236}">
              <a16:creationId xmlns:a16="http://schemas.microsoft.com/office/drawing/2014/main" id="{00000000-0008-0000-0100-000003040000}"/>
            </a:ext>
          </a:extLst>
        </xdr:cNvPr>
        <xdr:cNvSpPr>
          <a:spLocks noChangeArrowheads="1"/>
        </xdr:cNvSpPr>
      </xdr:nvSpPr>
      <xdr:spPr bwMode="auto">
        <a:xfrm>
          <a:off x="81637" y="36714"/>
          <a:ext cx="633937" cy="613648"/>
        </a:xfrm>
        <a:prstGeom prst="ellipse">
          <a:avLst/>
        </a:prstGeom>
        <a:noFill/>
        <a:ln w="38100" algn="ctr">
          <a:solidFill>
            <a:srgbClr val="002060"/>
          </a:solidFill>
          <a:round/>
          <a:headEnd/>
          <a:tailEnd/>
        </a:ln>
        <a:effectLst/>
        <a:extLst>
          <a:ext uri="{909E8E84-426E-40DD-AFC4-6F175D3DCCD1}">
            <a14:hiddenFill xmlns:a14="http://schemas.microsoft.com/office/drawing/2010/main">
              <a:solidFill>
                <a:srgbClr val="5B9BD5"/>
              </a:solid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sp>
    <xdr:clientData/>
  </xdr:twoCellAnchor>
  <xdr:twoCellAnchor editAs="oneCell">
    <xdr:from>
      <xdr:col>0</xdr:col>
      <xdr:colOff>66675</xdr:colOff>
      <xdr:row>0</xdr:row>
      <xdr:rowOff>19050</xdr:rowOff>
    </xdr:from>
    <xdr:to>
      <xdr:col>3</xdr:col>
      <xdr:colOff>85090</xdr:colOff>
      <xdr:row>0</xdr:row>
      <xdr:rowOff>668655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9050"/>
          <a:ext cx="657225" cy="657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31750</xdr:colOff>
          <xdr:row>84</xdr:row>
          <xdr:rowOff>0</xdr:rowOff>
        </xdr:from>
        <xdr:to>
          <xdr:col>1</xdr:col>
          <xdr:colOff>25400</xdr:colOff>
          <xdr:row>84</xdr:row>
          <xdr:rowOff>311150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3</xdr:col>
      <xdr:colOff>66675</xdr:colOff>
      <xdr:row>0</xdr:row>
      <xdr:rowOff>676275</xdr:rowOff>
    </xdr:to>
    <xdr:pic>
      <xdr:nvPicPr>
        <xdr:cNvPr id="6" name="Picture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9050"/>
          <a:ext cx="657225" cy="6572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34637</xdr:colOff>
      <xdr:row>0</xdr:row>
      <xdr:rowOff>25978</xdr:rowOff>
    </xdr:from>
    <xdr:to>
      <xdr:col>4</xdr:col>
      <xdr:colOff>112568</xdr:colOff>
      <xdr:row>0</xdr:row>
      <xdr:rowOff>796636</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637" y="25978"/>
          <a:ext cx="770658" cy="77065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81637</xdr:colOff>
      <xdr:row>0</xdr:row>
      <xdr:rowOff>36714</xdr:rowOff>
    </xdr:from>
    <xdr:to>
      <xdr:col>3</xdr:col>
      <xdr:colOff>115499</xdr:colOff>
      <xdr:row>0</xdr:row>
      <xdr:rowOff>650362</xdr:rowOff>
    </xdr:to>
    <xdr:sp macro="" textlink="">
      <xdr:nvSpPr>
        <xdr:cNvPr id="2" name="Oval 3">
          <a:extLst>
            <a:ext uri="{FF2B5EF4-FFF2-40B4-BE49-F238E27FC236}">
              <a16:creationId xmlns:a16="http://schemas.microsoft.com/office/drawing/2014/main" id="{00000000-0008-0000-0C00-000002000000}"/>
            </a:ext>
          </a:extLst>
        </xdr:cNvPr>
        <xdr:cNvSpPr>
          <a:spLocks noChangeArrowheads="1"/>
        </xdr:cNvSpPr>
      </xdr:nvSpPr>
      <xdr:spPr bwMode="auto">
        <a:xfrm>
          <a:off x="81637" y="36714"/>
          <a:ext cx="662512" cy="613648"/>
        </a:xfrm>
        <a:prstGeom prst="ellipse">
          <a:avLst/>
        </a:prstGeom>
        <a:noFill/>
        <a:ln w="38100" algn="ctr">
          <a:solidFill>
            <a:srgbClr val="002060"/>
          </a:solidFill>
          <a:round/>
          <a:headEnd/>
          <a:tailEnd/>
        </a:ln>
        <a:effectLst/>
        <a:extLst>
          <a:ext uri="{909E8E84-426E-40DD-AFC4-6F175D3DCCD1}">
            <a14:hiddenFill xmlns:a14="http://schemas.microsoft.com/office/drawing/2010/main">
              <a:solidFill>
                <a:srgbClr val="5B9BD5"/>
              </a:solid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sp>
    <xdr:clientData/>
  </xdr:twoCellAnchor>
  <xdr:twoCellAnchor editAs="oneCell">
    <xdr:from>
      <xdr:col>0</xdr:col>
      <xdr:colOff>66675</xdr:colOff>
      <xdr:row>0</xdr:row>
      <xdr:rowOff>19050</xdr:rowOff>
    </xdr:from>
    <xdr:to>
      <xdr:col>3</xdr:col>
      <xdr:colOff>95250</xdr:colOff>
      <xdr:row>0</xdr:row>
      <xdr:rowOff>676275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9050"/>
          <a:ext cx="657225" cy="6572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34637</xdr:rowOff>
    </xdr:from>
    <xdr:to>
      <xdr:col>3</xdr:col>
      <xdr:colOff>112569</xdr:colOff>
      <xdr:row>0</xdr:row>
      <xdr:rowOff>675411</xdr:rowOff>
    </xdr:to>
    <xdr:pic>
      <xdr:nvPicPr>
        <xdr:cNvPr id="6" name="Picture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4637"/>
          <a:ext cx="640774" cy="6407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8659</xdr:colOff>
      <xdr:row>0</xdr:row>
      <xdr:rowOff>25977</xdr:rowOff>
    </xdr:from>
    <xdr:to>
      <xdr:col>3</xdr:col>
      <xdr:colOff>137679</xdr:colOff>
      <xdr:row>0</xdr:row>
      <xdr:rowOff>683202</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9" y="25977"/>
          <a:ext cx="657225" cy="6572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8659</xdr:colOff>
      <xdr:row>0</xdr:row>
      <xdr:rowOff>25977</xdr:rowOff>
    </xdr:from>
    <xdr:to>
      <xdr:col>3</xdr:col>
      <xdr:colOff>137679</xdr:colOff>
      <xdr:row>0</xdr:row>
      <xdr:rowOff>658091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9" y="25977"/>
          <a:ext cx="652895" cy="63211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25978</xdr:colOff>
      <xdr:row>0</xdr:row>
      <xdr:rowOff>25113</xdr:rowOff>
    </xdr:from>
    <xdr:to>
      <xdr:col>4</xdr:col>
      <xdr:colOff>17318</xdr:colOff>
      <xdr:row>0</xdr:row>
      <xdr:rowOff>709180</xdr:rowOff>
    </xdr:to>
    <xdr:pic>
      <xdr:nvPicPr>
        <xdr:cNvPr id="6" name="Picture 5">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978" y="25113"/>
          <a:ext cx="684067" cy="684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3</xdr:col>
      <xdr:colOff>95250</xdr:colOff>
      <xdr:row>0</xdr:row>
      <xdr:rowOff>668655</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9050"/>
          <a:ext cx="657225" cy="65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25977</xdr:colOff>
      <xdr:row>0</xdr:row>
      <xdr:rowOff>25978</xdr:rowOff>
    </xdr:from>
    <xdr:to>
      <xdr:col>4</xdr:col>
      <xdr:colOff>112567</xdr:colOff>
      <xdr:row>0</xdr:row>
      <xdr:rowOff>780358</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977" y="25978"/>
          <a:ext cx="779317"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8659</xdr:colOff>
      <xdr:row>0</xdr:row>
      <xdr:rowOff>25977</xdr:rowOff>
    </xdr:from>
    <xdr:to>
      <xdr:col>3</xdr:col>
      <xdr:colOff>137679</xdr:colOff>
      <xdr:row>0</xdr:row>
      <xdr:rowOff>658091</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9" y="25977"/>
          <a:ext cx="657225" cy="6321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43295</xdr:colOff>
      <xdr:row>0</xdr:row>
      <xdr:rowOff>25977</xdr:rowOff>
    </xdr:from>
    <xdr:to>
      <xdr:col>4</xdr:col>
      <xdr:colOff>34636</xdr:colOff>
      <xdr:row>0</xdr:row>
      <xdr:rowOff>710045</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295" y="25977"/>
          <a:ext cx="684068" cy="6840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15875</xdr:colOff>
      <xdr:row>0</xdr:row>
      <xdr:rowOff>23812</xdr:rowOff>
    </xdr:from>
    <xdr:to>
      <xdr:col>3</xdr:col>
      <xdr:colOff>30162</xdr:colOff>
      <xdr:row>0</xdr:row>
      <xdr:rowOff>681037</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 y="23812"/>
          <a:ext cx="657225" cy="657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3</xdr:col>
      <xdr:colOff>76200</xdr:colOff>
      <xdr:row>0</xdr:row>
      <xdr:rowOff>676275</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9050"/>
          <a:ext cx="657225" cy="6572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25978</xdr:colOff>
      <xdr:row>0</xdr:row>
      <xdr:rowOff>25977</xdr:rowOff>
    </xdr:from>
    <xdr:to>
      <xdr:col>4</xdr:col>
      <xdr:colOff>77933</xdr:colOff>
      <xdr:row>0</xdr:row>
      <xdr:rowOff>770659</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978" y="25977"/>
          <a:ext cx="744682" cy="7446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40822</xdr:colOff>
      <xdr:row>0</xdr:row>
      <xdr:rowOff>34018</xdr:rowOff>
    </xdr:from>
    <xdr:to>
      <xdr:col>3</xdr:col>
      <xdr:colOff>65315</xdr:colOff>
      <xdr:row>0</xdr:row>
      <xdr:rowOff>691243</xdr:rowOff>
    </xdr:to>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2" y="34018"/>
          <a:ext cx="657225" cy="65722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olly.Swift@em.myflorida.com?subject=SRMC" TargetMode="External"/><Relationship Id="rId3" Type="http://schemas.openxmlformats.org/officeDocument/2006/relationships/hyperlink" Target="https://www.fema.gov/sites/default/files/2020-07/hmgp_management_costs_hma_guidance_crosswalk.pdf" TargetMode="External"/><Relationship Id="rId7" Type="http://schemas.openxmlformats.org/officeDocument/2006/relationships/hyperlink" Target="mailto:DEMSRMCHELPDESK@em.myflorida.com?subject=SRMC%20Inquiry" TargetMode="External"/><Relationship Id="rId2" Type="http://schemas.openxmlformats.org/officeDocument/2006/relationships/hyperlink" Target="https://www.fema.gov/media-library-data/1585258155596-45b0c16a767271ab73da438bda5c82c5/management-cost-faq_3-23-2020.pdf" TargetMode="External"/><Relationship Id="rId1" Type="http://schemas.openxmlformats.org/officeDocument/2006/relationships/hyperlink" Target="https://www.fema.gov/media-library-data/1544114711333-560a4f14985682130ea6fafbb5a0d52a/hmgp.pdf" TargetMode="External"/><Relationship Id="rId6" Type="http://schemas.openxmlformats.org/officeDocument/2006/relationships/hyperlink" Target="https://www.fema.gov/sites/default/files/2020-07/hmgp_management_costs_hma_guidance_crosswalk.pdf" TargetMode="External"/><Relationship Id="rId11" Type="http://schemas.openxmlformats.org/officeDocument/2006/relationships/printerSettings" Target="../printerSettings/printerSettings1.bin"/><Relationship Id="rId5" Type="http://schemas.openxmlformats.org/officeDocument/2006/relationships/hyperlink" Target="https://www.fema.gov/sites/default/files/2020-07/hma_management-cost-faq_3-23-2020.pdf" TargetMode="External"/><Relationship Id="rId10" Type="http://schemas.openxmlformats.org/officeDocument/2006/relationships/hyperlink" Target="https://www.floridadisaster.org/dem/mitigation/hazard-mitigation-grant-program/" TargetMode="External"/><Relationship Id="rId4" Type="http://schemas.openxmlformats.org/officeDocument/2006/relationships/hyperlink" Target="https://www.fema.gov/sites/default/files/2020-07/section1215_interim_fp104111_hmgp.pdf" TargetMode="External"/><Relationship Id="rId9" Type="http://schemas.openxmlformats.org/officeDocument/2006/relationships/hyperlink" Target="mailto:DEMSRMCHELPDESK@em.myflorida.com?subject=SRMC%20Inquiry"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bnye@townofwakullasprings.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bnye@townofwakullasprings.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sheetPr>
  <dimension ref="B1:AE994"/>
  <sheetViews>
    <sheetView showGridLines="0" tabSelected="1" zoomScaleNormal="100" workbookViewId="0">
      <selection activeCell="R1" sqref="R1"/>
    </sheetView>
  </sheetViews>
  <sheetFormatPr defaultColWidth="13.453125" defaultRowHeight="23.25" customHeight="1" x14ac:dyDescent="0.35"/>
  <cols>
    <col min="1" max="1" width="0.90625" style="81" customWidth="1"/>
    <col min="2" max="2" width="3.6328125" style="81" customWidth="1"/>
    <col min="3" max="3" width="3.08984375" style="81" customWidth="1"/>
    <col min="4" max="4" width="6.90625" style="81" customWidth="1"/>
    <col min="5" max="5" width="6.7265625" style="81" customWidth="1"/>
    <col min="6" max="6" width="5.453125" style="81" customWidth="1"/>
    <col min="7" max="11" width="8.6328125" style="81" customWidth="1"/>
    <col min="12" max="12" width="10.08984375" style="81" customWidth="1"/>
    <col min="13" max="16" width="8.6328125" style="81" customWidth="1"/>
    <col min="17" max="17" width="12.453125" style="81" customWidth="1"/>
    <col min="18" max="18" width="8.6328125" style="81" customWidth="1"/>
    <col min="19" max="19" width="4.6328125" style="81" customWidth="1"/>
    <col min="20" max="28" width="8.08984375" style="81" customWidth="1"/>
    <col min="29" max="16384" width="13.453125" style="81"/>
  </cols>
  <sheetData>
    <row r="1" spans="2:20" ht="14.5" thickBot="1" x14ac:dyDescent="0.4">
      <c r="B1" s="174" t="s">
        <v>130</v>
      </c>
      <c r="C1" s="174"/>
      <c r="D1" s="174"/>
      <c r="E1" s="174"/>
      <c r="F1" s="174"/>
      <c r="G1" s="174"/>
      <c r="H1" s="174"/>
      <c r="I1" s="174"/>
      <c r="J1" s="174"/>
      <c r="K1" s="174"/>
      <c r="L1" s="174"/>
      <c r="M1" s="174"/>
      <c r="N1" s="174"/>
      <c r="O1" s="174"/>
      <c r="P1" s="174"/>
      <c r="Q1" s="174"/>
      <c r="R1" s="35">
        <v>45303</v>
      </c>
    </row>
    <row r="2" spans="2:20" ht="26.4" customHeight="1" x14ac:dyDescent="0.35">
      <c r="B2" s="175" t="s">
        <v>285</v>
      </c>
      <c r="C2" s="176"/>
      <c r="D2" s="176"/>
      <c r="E2" s="176"/>
      <c r="F2" s="176"/>
      <c r="G2" s="176"/>
      <c r="H2" s="176"/>
      <c r="I2" s="176"/>
      <c r="J2" s="176"/>
      <c r="K2" s="176"/>
      <c r="L2" s="176"/>
      <c r="M2" s="176"/>
      <c r="N2" s="176"/>
      <c r="O2" s="176"/>
      <c r="P2" s="176"/>
      <c r="Q2" s="176"/>
      <c r="R2" s="177"/>
    </row>
    <row r="3" spans="2:20" ht="206.5" customHeight="1" x14ac:dyDescent="0.35">
      <c r="B3" s="178" t="s">
        <v>290</v>
      </c>
      <c r="C3" s="179"/>
      <c r="D3" s="179"/>
      <c r="E3" s="179"/>
      <c r="F3" s="179"/>
      <c r="G3" s="179"/>
      <c r="H3" s="179"/>
      <c r="I3" s="179"/>
      <c r="J3" s="179"/>
      <c r="K3" s="179"/>
      <c r="L3" s="179"/>
      <c r="M3" s="179"/>
      <c r="N3" s="179"/>
      <c r="O3" s="179"/>
      <c r="P3" s="179"/>
      <c r="Q3" s="179"/>
      <c r="R3" s="180"/>
    </row>
    <row r="4" spans="2:20" ht="15.5" customHeight="1" x14ac:dyDescent="0.35">
      <c r="B4" s="88"/>
      <c r="C4" s="91" t="s">
        <v>108</v>
      </c>
      <c r="D4" s="172" t="s">
        <v>165</v>
      </c>
      <c r="E4" s="172"/>
      <c r="F4" s="172"/>
      <c r="G4" s="172"/>
      <c r="H4" s="172"/>
      <c r="I4" s="172"/>
      <c r="J4" s="172"/>
      <c r="K4" s="172"/>
      <c r="L4" s="172"/>
      <c r="M4" s="172"/>
      <c r="N4" s="172"/>
      <c r="O4" s="172"/>
      <c r="P4" s="172"/>
      <c r="Q4" s="172"/>
      <c r="R4" s="173"/>
      <c r="T4" s="36"/>
    </row>
    <row r="5" spans="2:20" ht="15.65" customHeight="1" x14ac:dyDescent="0.35">
      <c r="B5" s="88"/>
      <c r="C5" s="91" t="s">
        <v>110</v>
      </c>
      <c r="D5" s="181" t="s">
        <v>196</v>
      </c>
      <c r="E5" s="181"/>
      <c r="F5" s="181"/>
      <c r="G5" s="181"/>
      <c r="H5" s="181"/>
      <c r="I5" s="181"/>
      <c r="J5" s="181"/>
      <c r="K5" s="181"/>
      <c r="L5" s="181"/>
      <c r="M5" s="181"/>
      <c r="N5" s="181"/>
      <c r="O5" s="181"/>
      <c r="P5" s="181"/>
      <c r="Q5" s="181"/>
      <c r="R5" s="182"/>
    </row>
    <row r="6" spans="2:20" ht="15.65" customHeight="1" x14ac:dyDescent="0.35">
      <c r="B6" s="88"/>
      <c r="C6" s="91" t="s">
        <v>111</v>
      </c>
      <c r="D6" s="172" t="s">
        <v>199</v>
      </c>
      <c r="E6" s="172"/>
      <c r="F6" s="172"/>
      <c r="G6" s="172"/>
      <c r="H6" s="172"/>
      <c r="I6" s="172"/>
      <c r="J6" s="172"/>
      <c r="K6" s="172"/>
      <c r="L6" s="172"/>
      <c r="M6" s="172"/>
      <c r="N6" s="172"/>
      <c r="O6" s="172"/>
      <c r="P6" s="172"/>
      <c r="Q6" s="172"/>
      <c r="R6" s="173"/>
    </row>
    <row r="7" spans="2:20" ht="15.65" customHeight="1" x14ac:dyDescent="0.35">
      <c r="B7" s="88"/>
      <c r="C7" s="91" t="s">
        <v>112</v>
      </c>
      <c r="D7" s="138" t="s">
        <v>118</v>
      </c>
      <c r="E7" s="138"/>
      <c r="F7" s="138"/>
      <c r="G7" s="138"/>
      <c r="H7" s="138"/>
      <c r="I7" s="138"/>
      <c r="J7" s="138"/>
      <c r="K7" s="138"/>
      <c r="L7" s="138"/>
      <c r="M7" s="138"/>
      <c r="N7" s="138"/>
      <c r="O7" s="138"/>
      <c r="P7" s="138"/>
      <c r="Q7" s="138"/>
      <c r="R7" s="139"/>
    </row>
    <row r="8" spans="2:20" ht="15.65" customHeight="1" x14ac:dyDescent="0.35">
      <c r="B8" s="88"/>
      <c r="C8" s="91" t="s">
        <v>109</v>
      </c>
      <c r="D8" s="172" t="s">
        <v>263</v>
      </c>
      <c r="E8" s="172"/>
      <c r="F8" s="172"/>
      <c r="G8" s="172"/>
      <c r="H8" s="172"/>
      <c r="I8" s="172"/>
      <c r="J8" s="172"/>
      <c r="K8" s="172"/>
      <c r="L8" s="172"/>
      <c r="M8" s="172"/>
      <c r="N8" s="172"/>
      <c r="O8" s="172"/>
      <c r="P8" s="172"/>
      <c r="Q8" s="172"/>
      <c r="R8" s="173"/>
    </row>
    <row r="9" spans="2:20" ht="15.65" customHeight="1" x14ac:dyDescent="0.35">
      <c r="B9" s="88"/>
      <c r="C9" s="91" t="s">
        <v>113</v>
      </c>
      <c r="D9" s="172" t="s">
        <v>119</v>
      </c>
      <c r="E9" s="172"/>
      <c r="F9" s="172"/>
      <c r="G9" s="172"/>
      <c r="H9" s="172"/>
      <c r="I9" s="172"/>
      <c r="J9" s="172"/>
      <c r="K9" s="172"/>
      <c r="L9" s="172"/>
      <c r="M9" s="172"/>
      <c r="N9" s="172"/>
      <c r="O9" s="172"/>
      <c r="P9" s="172"/>
      <c r="Q9" s="172"/>
      <c r="R9" s="173"/>
    </row>
    <row r="10" spans="2:20" ht="15.65" customHeight="1" x14ac:dyDescent="0.35">
      <c r="B10" s="88"/>
      <c r="C10" s="91" t="s">
        <v>117</v>
      </c>
      <c r="D10" s="172" t="s">
        <v>166</v>
      </c>
      <c r="E10" s="172"/>
      <c r="F10" s="172"/>
      <c r="G10" s="172"/>
      <c r="H10" s="172"/>
      <c r="I10" s="172"/>
      <c r="J10" s="172"/>
      <c r="K10" s="172"/>
      <c r="L10" s="172"/>
      <c r="M10" s="172"/>
      <c r="N10" s="172"/>
      <c r="O10" s="172"/>
      <c r="P10" s="172"/>
      <c r="Q10" s="172"/>
      <c r="R10" s="173"/>
    </row>
    <row r="11" spans="2:20" ht="15.65" customHeight="1" x14ac:dyDescent="0.35">
      <c r="B11" s="88"/>
      <c r="C11" s="91" t="s">
        <v>114</v>
      </c>
      <c r="D11" s="172" t="s">
        <v>167</v>
      </c>
      <c r="E11" s="172"/>
      <c r="F11" s="172"/>
      <c r="G11" s="172"/>
      <c r="H11" s="172"/>
      <c r="I11" s="172"/>
      <c r="J11" s="172"/>
      <c r="K11" s="172"/>
      <c r="L11" s="172"/>
      <c r="M11" s="172"/>
      <c r="N11" s="172"/>
      <c r="O11" s="172"/>
      <c r="P11" s="172"/>
      <c r="Q11" s="172"/>
      <c r="R11" s="173"/>
    </row>
    <row r="12" spans="2:20" ht="15.65" customHeight="1" x14ac:dyDescent="0.35">
      <c r="B12" s="88"/>
      <c r="C12" s="91" t="s">
        <v>115</v>
      </c>
      <c r="D12" s="172" t="s">
        <v>264</v>
      </c>
      <c r="E12" s="172"/>
      <c r="F12" s="172"/>
      <c r="G12" s="172"/>
      <c r="H12" s="172"/>
      <c r="I12" s="172"/>
      <c r="J12" s="172"/>
      <c r="K12" s="172"/>
      <c r="L12" s="172"/>
      <c r="M12" s="172"/>
      <c r="N12" s="172"/>
      <c r="O12" s="172"/>
      <c r="P12" s="172"/>
      <c r="Q12" s="172"/>
      <c r="R12" s="173"/>
    </row>
    <row r="13" spans="2:20" ht="15.65" customHeight="1" x14ac:dyDescent="0.35">
      <c r="B13" s="88"/>
      <c r="C13" s="91" t="s">
        <v>116</v>
      </c>
      <c r="D13" s="172" t="s">
        <v>265</v>
      </c>
      <c r="E13" s="172"/>
      <c r="F13" s="172"/>
      <c r="G13" s="172"/>
      <c r="H13" s="172"/>
      <c r="I13" s="172"/>
      <c r="J13" s="172"/>
      <c r="K13" s="172"/>
      <c r="L13" s="172"/>
      <c r="M13" s="172"/>
      <c r="N13" s="172"/>
      <c r="O13" s="172"/>
      <c r="P13" s="172"/>
      <c r="Q13" s="172"/>
      <c r="R13" s="173"/>
    </row>
    <row r="14" spans="2:20" ht="24.5" customHeight="1" x14ac:dyDescent="0.35">
      <c r="B14" s="88"/>
      <c r="C14" s="91" t="s">
        <v>267</v>
      </c>
      <c r="D14" s="172" t="s">
        <v>268</v>
      </c>
      <c r="E14" s="172"/>
      <c r="F14" s="172"/>
      <c r="G14" s="172"/>
      <c r="H14" s="172"/>
      <c r="I14" s="172"/>
      <c r="J14" s="172"/>
      <c r="K14" s="172"/>
      <c r="L14" s="172"/>
      <c r="M14" s="172"/>
      <c r="N14" s="172"/>
      <c r="O14" s="172"/>
      <c r="P14" s="172"/>
      <c r="Q14" s="172"/>
      <c r="R14" s="173"/>
    </row>
    <row r="15" spans="2:20" ht="14" x14ac:dyDescent="0.35">
      <c r="B15" s="195" t="s">
        <v>120</v>
      </c>
      <c r="C15" s="138"/>
      <c r="D15" s="138"/>
      <c r="E15" s="138"/>
      <c r="F15" s="138"/>
      <c r="G15" s="138"/>
      <c r="H15" s="138"/>
      <c r="I15" s="138"/>
      <c r="J15" s="138"/>
      <c r="K15" s="138"/>
      <c r="L15" s="138"/>
      <c r="M15" s="138"/>
      <c r="N15" s="138"/>
      <c r="O15" s="138"/>
      <c r="P15" s="138"/>
      <c r="Q15" s="138"/>
      <c r="R15" s="139"/>
    </row>
    <row r="16" spans="2:20" ht="14" x14ac:dyDescent="0.35">
      <c r="B16" s="195" t="s">
        <v>286</v>
      </c>
      <c r="C16" s="138"/>
      <c r="D16" s="138"/>
      <c r="E16" s="138"/>
      <c r="F16" s="138"/>
      <c r="G16" s="138"/>
      <c r="H16" s="138"/>
      <c r="I16" s="138"/>
      <c r="J16" s="138"/>
      <c r="K16" s="138"/>
      <c r="L16" s="138"/>
      <c r="M16" s="138"/>
      <c r="N16" s="138"/>
      <c r="O16" s="138"/>
      <c r="P16" s="138"/>
      <c r="Q16" s="138"/>
      <c r="R16" s="139"/>
    </row>
    <row r="17" spans="2:28" ht="28.5" customHeight="1" x14ac:dyDescent="0.35">
      <c r="B17" s="195" t="s">
        <v>121</v>
      </c>
      <c r="C17" s="138"/>
      <c r="D17" s="138"/>
      <c r="E17" s="138"/>
      <c r="F17" s="138"/>
      <c r="G17" s="138"/>
      <c r="H17" s="138"/>
      <c r="I17" s="138"/>
      <c r="J17" s="138"/>
      <c r="K17" s="138"/>
      <c r="L17" s="138"/>
      <c r="M17" s="138"/>
      <c r="N17" s="138"/>
      <c r="O17" s="138"/>
      <c r="P17" s="138"/>
      <c r="Q17" s="138"/>
      <c r="R17" s="139"/>
    </row>
    <row r="18" spans="2:28" ht="14" x14ac:dyDescent="0.35">
      <c r="B18" s="196" t="s">
        <v>122</v>
      </c>
      <c r="C18" s="172"/>
      <c r="D18" s="172"/>
      <c r="E18" s="172"/>
      <c r="F18" s="172"/>
      <c r="G18" s="172"/>
      <c r="H18" s="172"/>
      <c r="I18" s="172"/>
      <c r="J18" s="172"/>
      <c r="K18" s="172"/>
      <c r="L18" s="172"/>
      <c r="M18" s="172"/>
      <c r="N18" s="172"/>
      <c r="O18" s="172"/>
      <c r="P18" s="172"/>
      <c r="Q18" s="172"/>
      <c r="R18" s="173"/>
    </row>
    <row r="19" spans="2:28" ht="14" x14ac:dyDescent="0.35">
      <c r="B19" s="93"/>
      <c r="C19" s="90" t="s">
        <v>287</v>
      </c>
      <c r="D19" s="170" t="s">
        <v>266</v>
      </c>
      <c r="E19" s="170"/>
      <c r="F19" s="170"/>
      <c r="G19" s="170"/>
      <c r="H19" s="170"/>
      <c r="I19" s="170"/>
      <c r="J19" s="170"/>
      <c r="K19" s="170"/>
      <c r="L19" s="170"/>
      <c r="M19" s="170"/>
      <c r="N19" s="170"/>
      <c r="O19" s="170"/>
      <c r="P19" s="170"/>
      <c r="Q19" s="170"/>
      <c r="R19" s="171"/>
    </row>
    <row r="20" spans="2:28" ht="14" x14ac:dyDescent="0.35">
      <c r="B20" s="93"/>
      <c r="C20" s="90" t="s">
        <v>288</v>
      </c>
      <c r="D20" s="170" t="s">
        <v>177</v>
      </c>
      <c r="E20" s="170"/>
      <c r="F20" s="170"/>
      <c r="G20" s="170"/>
      <c r="H20" s="170"/>
      <c r="I20" s="170"/>
      <c r="J20" s="170"/>
      <c r="K20" s="170"/>
      <c r="L20" s="170"/>
      <c r="M20" s="170"/>
      <c r="N20" s="170"/>
      <c r="O20" s="170"/>
      <c r="P20" s="170"/>
      <c r="Q20" s="170"/>
      <c r="R20" s="171"/>
    </row>
    <row r="21" spans="2:28" ht="26" customHeight="1" x14ac:dyDescent="0.35">
      <c r="B21" s="85"/>
      <c r="C21" s="90" t="s">
        <v>289</v>
      </c>
      <c r="D21" s="170" t="s">
        <v>123</v>
      </c>
      <c r="E21" s="170"/>
      <c r="F21" s="170"/>
      <c r="G21" s="170"/>
      <c r="H21" s="170"/>
      <c r="I21" s="170"/>
      <c r="J21" s="170"/>
      <c r="K21" s="170"/>
      <c r="L21" s="170"/>
      <c r="M21" s="170"/>
      <c r="N21" s="170"/>
      <c r="O21" s="170"/>
      <c r="P21" s="170"/>
      <c r="Q21" s="170"/>
      <c r="R21" s="171"/>
    </row>
    <row r="22" spans="2:28" ht="14" hidden="1" x14ac:dyDescent="0.35">
      <c r="B22" s="93" t="s">
        <v>176</v>
      </c>
      <c r="C22" s="89"/>
      <c r="D22" s="89"/>
      <c r="E22" s="89"/>
      <c r="F22" s="89"/>
      <c r="G22" s="89"/>
      <c r="H22" s="89"/>
      <c r="I22" s="89"/>
      <c r="J22" s="89"/>
      <c r="K22" s="89"/>
      <c r="L22" s="89"/>
      <c r="M22" s="89"/>
      <c r="N22" s="89"/>
      <c r="O22" s="89"/>
      <c r="P22" s="89"/>
      <c r="Q22" s="89"/>
      <c r="R22" s="92"/>
    </row>
    <row r="23" spans="2:28" ht="14" hidden="1" x14ac:dyDescent="0.35">
      <c r="B23" s="88"/>
      <c r="C23" s="81" t="s">
        <v>112</v>
      </c>
      <c r="D23" s="138" t="s">
        <v>173</v>
      </c>
      <c r="E23" s="138"/>
      <c r="F23" s="138"/>
      <c r="G23" s="138"/>
      <c r="H23" s="138"/>
      <c r="I23" s="138"/>
      <c r="J23" s="138"/>
      <c r="K23" s="138"/>
      <c r="L23" s="138"/>
      <c r="M23" s="138"/>
      <c r="N23" s="138"/>
      <c r="O23" s="138"/>
      <c r="P23" s="138"/>
      <c r="Q23" s="138"/>
      <c r="R23" s="139"/>
    </row>
    <row r="24" spans="2:28" ht="14" hidden="1" x14ac:dyDescent="0.35">
      <c r="B24" s="88"/>
      <c r="C24" s="81" t="s">
        <v>109</v>
      </c>
      <c r="D24" s="138" t="s">
        <v>174</v>
      </c>
      <c r="E24" s="138"/>
      <c r="F24" s="138"/>
      <c r="G24" s="138"/>
      <c r="H24" s="138"/>
      <c r="I24" s="138"/>
      <c r="J24" s="138"/>
      <c r="K24" s="138"/>
      <c r="L24" s="138"/>
      <c r="M24" s="138"/>
      <c r="N24" s="138"/>
      <c r="O24" s="138"/>
      <c r="P24" s="138"/>
      <c r="Q24" s="138"/>
      <c r="R24" s="139"/>
    </row>
    <row r="25" spans="2:28" ht="14" hidden="1" x14ac:dyDescent="0.35">
      <c r="B25" s="88"/>
      <c r="C25" s="81" t="s">
        <v>113</v>
      </c>
      <c r="D25" s="138" t="s">
        <v>175</v>
      </c>
      <c r="E25" s="138"/>
      <c r="F25" s="138"/>
      <c r="G25" s="138"/>
      <c r="H25" s="138"/>
      <c r="I25" s="138"/>
      <c r="J25" s="138"/>
      <c r="K25" s="138"/>
      <c r="L25" s="138"/>
      <c r="M25" s="138"/>
      <c r="N25" s="138"/>
      <c r="O25" s="138"/>
      <c r="P25" s="138"/>
      <c r="Q25" s="138"/>
      <c r="R25" s="139"/>
    </row>
    <row r="26" spans="2:28" ht="18.5" customHeight="1" x14ac:dyDescent="0.35">
      <c r="B26" s="190" t="s">
        <v>270</v>
      </c>
      <c r="C26" s="191"/>
      <c r="D26" s="191"/>
      <c r="E26" s="191"/>
      <c r="F26" s="192" t="s">
        <v>170</v>
      </c>
      <c r="G26" s="192"/>
      <c r="H26" s="192"/>
      <c r="I26" s="193" t="s">
        <v>171</v>
      </c>
      <c r="J26" s="193"/>
      <c r="K26" s="193"/>
      <c r="L26" s="193"/>
      <c r="M26" s="193"/>
      <c r="N26" s="193"/>
      <c r="O26" s="193"/>
      <c r="P26" s="193"/>
      <c r="Q26" s="193"/>
      <c r="R26" s="194"/>
      <c r="S26" s="38"/>
      <c r="T26" s="38"/>
      <c r="U26" s="38"/>
      <c r="V26" s="38"/>
      <c r="W26" s="38"/>
      <c r="X26" s="38"/>
      <c r="Y26" s="38"/>
      <c r="Z26" s="38"/>
      <c r="AA26" s="38"/>
      <c r="AB26" s="38"/>
    </row>
    <row r="27" spans="2:28" ht="8.5" customHeight="1" x14ac:dyDescent="0.35">
      <c r="B27" s="186"/>
      <c r="C27" s="187"/>
      <c r="D27" s="187"/>
      <c r="E27" s="187"/>
      <c r="F27" s="187"/>
      <c r="G27" s="187"/>
      <c r="H27" s="187"/>
      <c r="I27" s="187"/>
      <c r="J27" s="187"/>
      <c r="K27" s="187"/>
      <c r="L27" s="187"/>
      <c r="M27" s="187"/>
      <c r="N27" s="188"/>
      <c r="O27" s="188"/>
      <c r="P27" s="188"/>
      <c r="Q27" s="188"/>
      <c r="R27" s="189"/>
    </row>
    <row r="28" spans="2:28" ht="148" customHeight="1" x14ac:dyDescent="0.35">
      <c r="B28" s="164" t="s">
        <v>281</v>
      </c>
      <c r="C28" s="165"/>
      <c r="D28" s="165"/>
      <c r="E28" s="165"/>
      <c r="F28" s="165"/>
      <c r="G28" s="165"/>
      <c r="H28" s="165"/>
      <c r="I28" s="165"/>
      <c r="J28" s="165"/>
      <c r="K28" s="165"/>
      <c r="L28" s="165"/>
      <c r="M28" s="165"/>
      <c r="N28" s="165"/>
      <c r="O28" s="165"/>
      <c r="P28" s="165"/>
      <c r="Q28" s="165"/>
      <c r="R28" s="166"/>
    </row>
    <row r="29" spans="2:28" ht="63.65" customHeight="1" x14ac:dyDescent="0.35">
      <c r="B29" s="183" t="s">
        <v>269</v>
      </c>
      <c r="C29" s="184"/>
      <c r="D29" s="184"/>
      <c r="E29" s="184"/>
      <c r="F29" s="184"/>
      <c r="G29" s="184"/>
      <c r="H29" s="184"/>
      <c r="I29" s="184"/>
      <c r="J29" s="184"/>
      <c r="K29" s="184"/>
      <c r="L29" s="184"/>
      <c r="M29" s="184"/>
      <c r="N29" s="184"/>
      <c r="O29" s="184"/>
      <c r="P29" s="184"/>
      <c r="Q29" s="184"/>
      <c r="R29" s="185"/>
      <c r="S29" s="38"/>
      <c r="T29" s="38"/>
      <c r="U29" s="38"/>
      <c r="V29" s="38"/>
      <c r="W29" s="38"/>
      <c r="X29" s="38"/>
      <c r="Y29" s="38"/>
      <c r="Z29" s="38"/>
      <c r="AA29" s="38"/>
      <c r="AB29" s="38"/>
    </row>
    <row r="30" spans="2:28" ht="24" customHeight="1" x14ac:dyDescent="0.35">
      <c r="B30" s="167" t="s">
        <v>284</v>
      </c>
      <c r="C30" s="168"/>
      <c r="D30" s="168"/>
      <c r="E30" s="168"/>
      <c r="F30" s="168"/>
      <c r="G30" s="168"/>
      <c r="H30" s="168"/>
      <c r="I30" s="168"/>
      <c r="J30" s="168"/>
      <c r="K30" s="168"/>
      <c r="L30" s="168"/>
      <c r="M30" s="168"/>
      <c r="N30" s="168"/>
      <c r="O30" s="168"/>
      <c r="P30" s="168"/>
      <c r="Q30" s="168"/>
      <c r="R30" s="169"/>
      <c r="S30" s="38"/>
      <c r="T30" s="38"/>
      <c r="U30" s="38"/>
      <c r="V30" s="38"/>
      <c r="W30" s="38"/>
      <c r="X30" s="38"/>
      <c r="Y30" s="38"/>
      <c r="Z30" s="38"/>
      <c r="AA30" s="38"/>
      <c r="AB30" s="38"/>
    </row>
    <row r="31" spans="2:28" ht="21" x14ac:dyDescent="0.35">
      <c r="B31" s="143" t="s">
        <v>172</v>
      </c>
      <c r="C31" s="144"/>
      <c r="D31" s="144"/>
      <c r="E31" s="144"/>
      <c r="F31" s="144"/>
      <c r="G31" s="144"/>
      <c r="H31" s="144"/>
      <c r="I31" s="144"/>
      <c r="J31" s="144"/>
      <c r="K31" s="144"/>
      <c r="L31" s="144"/>
      <c r="M31" s="144"/>
      <c r="N31" s="144"/>
      <c r="O31" s="144"/>
      <c r="P31" s="144"/>
      <c r="Q31" s="144"/>
      <c r="R31" s="145"/>
      <c r="S31" s="38"/>
      <c r="T31" s="38"/>
      <c r="U31" s="38"/>
      <c r="V31" s="38"/>
      <c r="W31" s="38"/>
      <c r="X31" s="38"/>
      <c r="Y31" s="38"/>
      <c r="Z31" s="38"/>
      <c r="AA31" s="38"/>
      <c r="AB31" s="38"/>
    </row>
    <row r="32" spans="2:28" s="40" customFormat="1" ht="27" customHeight="1" x14ac:dyDescent="0.35">
      <c r="B32" s="146" t="s">
        <v>53</v>
      </c>
      <c r="C32" s="147"/>
      <c r="D32" s="147"/>
      <c r="E32" s="147"/>
      <c r="F32" s="147"/>
      <c r="G32" s="147"/>
      <c r="H32" s="147"/>
      <c r="I32" s="147"/>
      <c r="J32" s="147"/>
      <c r="K32" s="147"/>
      <c r="L32" s="147"/>
      <c r="M32" s="147"/>
      <c r="N32" s="147"/>
      <c r="O32" s="147"/>
      <c r="P32" s="147"/>
      <c r="Q32" s="147"/>
      <c r="R32" s="148"/>
    </row>
    <row r="33" spans="2:31" ht="87" customHeight="1" x14ac:dyDescent="0.35">
      <c r="B33" s="149" t="s">
        <v>282</v>
      </c>
      <c r="C33" s="150"/>
      <c r="D33" s="150"/>
      <c r="E33" s="150"/>
      <c r="F33" s="150"/>
      <c r="G33" s="150"/>
      <c r="H33" s="150"/>
      <c r="I33" s="150"/>
      <c r="J33" s="150"/>
      <c r="K33" s="150"/>
      <c r="L33" s="150"/>
      <c r="M33" s="150"/>
      <c r="N33" s="150"/>
      <c r="O33" s="150"/>
      <c r="P33" s="150"/>
      <c r="Q33" s="150"/>
      <c r="R33" s="151"/>
      <c r="S33" s="38"/>
      <c r="T33" s="38"/>
      <c r="U33" s="38"/>
      <c r="V33" s="38"/>
      <c r="W33" s="38"/>
      <c r="X33" s="38"/>
      <c r="Y33" s="38"/>
      <c r="Z33" s="38"/>
      <c r="AA33" s="38"/>
      <c r="AB33" s="38"/>
    </row>
    <row r="34" spans="2:31" ht="23.4" customHeight="1" x14ac:dyDescent="0.35">
      <c r="B34" s="152" t="s">
        <v>136</v>
      </c>
      <c r="C34" s="153"/>
      <c r="D34" s="153"/>
      <c r="E34" s="153"/>
      <c r="F34" s="153"/>
      <c r="G34" s="153"/>
      <c r="H34" s="153"/>
      <c r="I34" s="153"/>
      <c r="J34" s="153"/>
      <c r="K34" s="153"/>
      <c r="L34" s="153"/>
      <c r="M34" s="153"/>
      <c r="N34" s="153"/>
      <c r="O34" s="153"/>
      <c r="P34" s="153"/>
      <c r="Q34" s="153"/>
      <c r="R34" s="154"/>
      <c r="S34" s="38"/>
      <c r="T34" s="38"/>
      <c r="U34" s="38"/>
      <c r="V34" s="38"/>
      <c r="W34" s="38"/>
      <c r="X34" s="38"/>
      <c r="Y34" s="38"/>
      <c r="Z34" s="38"/>
      <c r="AA34" s="38"/>
      <c r="AB34" s="38"/>
    </row>
    <row r="35" spans="2:31" ht="21.75" customHeight="1" x14ac:dyDescent="0.35">
      <c r="B35" s="155" t="s">
        <v>137</v>
      </c>
      <c r="C35" s="156"/>
      <c r="D35" s="156"/>
      <c r="E35" s="156"/>
      <c r="F35" s="156"/>
      <c r="G35" s="156"/>
      <c r="H35" s="156"/>
      <c r="I35" s="156"/>
      <c r="J35" s="156"/>
      <c r="K35" s="156"/>
      <c r="L35" s="156"/>
      <c r="M35" s="156"/>
      <c r="N35" s="156"/>
      <c r="O35" s="156"/>
      <c r="P35" s="156"/>
      <c r="Q35" s="156"/>
      <c r="R35" s="157"/>
      <c r="S35" s="38"/>
      <c r="T35" s="38"/>
      <c r="U35" s="38"/>
      <c r="V35" s="38"/>
      <c r="W35" s="38"/>
      <c r="X35" s="38"/>
      <c r="Y35" s="38"/>
      <c r="Z35" s="38"/>
      <c r="AA35" s="38"/>
      <c r="AB35" s="38"/>
    </row>
    <row r="36" spans="2:31" ht="64.5" customHeight="1" x14ac:dyDescent="0.35">
      <c r="B36" s="158" t="s">
        <v>241</v>
      </c>
      <c r="C36" s="159"/>
      <c r="D36" s="159"/>
      <c r="E36" s="159"/>
      <c r="F36" s="159"/>
      <c r="G36" s="159"/>
      <c r="H36" s="159"/>
      <c r="I36" s="159"/>
      <c r="J36" s="159"/>
      <c r="K36" s="159"/>
      <c r="L36" s="159"/>
      <c r="M36" s="159"/>
      <c r="N36" s="159"/>
      <c r="O36" s="159"/>
      <c r="P36" s="159"/>
      <c r="Q36" s="159"/>
      <c r="R36" s="160"/>
      <c r="S36" s="38"/>
      <c r="T36" s="38"/>
      <c r="U36" s="38"/>
      <c r="V36" s="38"/>
      <c r="W36" s="38"/>
      <c r="X36" s="38"/>
      <c r="Y36" s="38"/>
      <c r="Z36" s="38"/>
      <c r="AA36" s="38"/>
      <c r="AB36" s="38"/>
    </row>
    <row r="37" spans="2:31" ht="23" customHeight="1" x14ac:dyDescent="0.35">
      <c r="B37" s="41" t="s">
        <v>54</v>
      </c>
      <c r="C37" s="42"/>
      <c r="D37" s="42"/>
      <c r="E37" s="42"/>
      <c r="F37" s="42"/>
      <c r="G37" s="94"/>
      <c r="H37" s="95"/>
      <c r="I37" s="95"/>
      <c r="J37" s="95"/>
      <c r="K37" s="95"/>
      <c r="L37" s="95"/>
      <c r="M37" s="95"/>
      <c r="N37" s="95"/>
      <c r="O37" s="95"/>
      <c r="P37" s="95"/>
      <c r="Q37" s="95"/>
      <c r="R37" s="96"/>
      <c r="S37" s="38"/>
      <c r="T37" s="38"/>
      <c r="U37" s="38"/>
      <c r="V37" s="38"/>
      <c r="W37" s="38"/>
      <c r="X37" s="38"/>
      <c r="Y37" s="38"/>
      <c r="Z37" s="38"/>
      <c r="AA37" s="38"/>
      <c r="AB37" s="38"/>
    </row>
    <row r="38" spans="2:31" ht="42.65" customHeight="1" x14ac:dyDescent="0.35">
      <c r="B38" s="158" t="s">
        <v>240</v>
      </c>
      <c r="C38" s="159"/>
      <c r="D38" s="159"/>
      <c r="E38" s="159"/>
      <c r="F38" s="159"/>
      <c r="G38" s="159"/>
      <c r="H38" s="159"/>
      <c r="I38" s="159"/>
      <c r="J38" s="159"/>
      <c r="K38" s="159"/>
      <c r="L38" s="159"/>
      <c r="M38" s="159"/>
      <c r="N38" s="159"/>
      <c r="O38" s="159"/>
      <c r="P38" s="159"/>
      <c r="Q38" s="159"/>
      <c r="R38" s="160"/>
      <c r="S38" s="38"/>
      <c r="T38" s="43"/>
      <c r="U38" s="38"/>
      <c r="V38" s="38"/>
      <c r="W38" s="38"/>
      <c r="X38" s="38"/>
      <c r="Y38" s="38"/>
      <c r="Z38" s="38"/>
      <c r="AA38" s="38"/>
      <c r="AB38" s="38"/>
    </row>
    <row r="39" spans="2:31" ht="23" customHeight="1" x14ac:dyDescent="0.35">
      <c r="B39" s="155" t="s">
        <v>55</v>
      </c>
      <c r="C39" s="156"/>
      <c r="D39" s="156"/>
      <c r="E39" s="156"/>
      <c r="F39" s="156"/>
      <c r="G39" s="156"/>
      <c r="H39" s="156"/>
      <c r="I39" s="156"/>
      <c r="J39" s="156"/>
      <c r="K39" s="156"/>
      <c r="L39" s="156"/>
      <c r="M39" s="156"/>
      <c r="N39" s="156"/>
      <c r="O39" s="156"/>
      <c r="P39" s="156"/>
      <c r="Q39" s="156"/>
      <c r="R39" s="157"/>
      <c r="S39" s="38"/>
      <c r="T39" s="38"/>
      <c r="U39" s="38"/>
      <c r="V39" s="38"/>
      <c r="W39" s="38"/>
      <c r="X39" s="38"/>
      <c r="Y39" s="38"/>
      <c r="Z39" s="38"/>
      <c r="AA39" s="38"/>
      <c r="AB39" s="38"/>
    </row>
    <row r="40" spans="2:31" ht="57" customHeight="1" x14ac:dyDescent="0.3">
      <c r="B40" s="158" t="s">
        <v>242</v>
      </c>
      <c r="C40" s="159"/>
      <c r="D40" s="159"/>
      <c r="E40" s="159"/>
      <c r="F40" s="159"/>
      <c r="G40" s="159"/>
      <c r="H40" s="159"/>
      <c r="I40" s="159"/>
      <c r="J40" s="159"/>
      <c r="K40" s="159"/>
      <c r="L40" s="159"/>
      <c r="M40" s="159"/>
      <c r="N40" s="159"/>
      <c r="O40" s="159"/>
      <c r="P40" s="159"/>
      <c r="Q40" s="159"/>
      <c r="R40" s="160"/>
      <c r="S40" s="38"/>
      <c r="T40" s="97"/>
      <c r="U40" s="97"/>
      <c r="V40" s="97"/>
      <c r="W40" s="97"/>
      <c r="X40" s="97"/>
      <c r="Y40" s="97"/>
      <c r="Z40" s="97"/>
      <c r="AA40" s="97"/>
      <c r="AB40" s="97"/>
      <c r="AC40" s="97"/>
      <c r="AD40" s="97"/>
      <c r="AE40" s="97"/>
    </row>
    <row r="41" spans="2:31" ht="18.75" customHeight="1" x14ac:dyDescent="0.3">
      <c r="B41" s="161" t="s">
        <v>27</v>
      </c>
      <c r="C41" s="162"/>
      <c r="D41" s="162"/>
      <c r="E41" s="162"/>
      <c r="F41" s="162"/>
      <c r="G41" s="162"/>
      <c r="H41" s="162"/>
      <c r="I41" s="162"/>
      <c r="J41" s="162"/>
      <c r="K41" s="162"/>
      <c r="L41" s="162"/>
      <c r="M41" s="162"/>
      <c r="N41" s="162"/>
      <c r="O41" s="162"/>
      <c r="P41" s="162"/>
      <c r="Q41" s="162"/>
      <c r="R41" s="163"/>
      <c r="S41" s="38"/>
      <c r="T41" s="97"/>
      <c r="U41" s="97"/>
      <c r="V41" s="97"/>
      <c r="W41" s="97"/>
      <c r="X41" s="97"/>
      <c r="Y41" s="97"/>
      <c r="Z41" s="97"/>
      <c r="AA41" s="97"/>
      <c r="AB41" s="97"/>
      <c r="AC41" s="97"/>
      <c r="AD41" s="97"/>
      <c r="AE41" s="97"/>
    </row>
    <row r="42" spans="2:31" ht="138" customHeight="1" x14ac:dyDescent="0.3">
      <c r="B42" s="158" t="s">
        <v>243</v>
      </c>
      <c r="C42" s="159"/>
      <c r="D42" s="159"/>
      <c r="E42" s="159"/>
      <c r="F42" s="159"/>
      <c r="G42" s="159"/>
      <c r="H42" s="159"/>
      <c r="I42" s="159"/>
      <c r="J42" s="159"/>
      <c r="K42" s="159"/>
      <c r="L42" s="159"/>
      <c r="M42" s="159"/>
      <c r="N42" s="159"/>
      <c r="O42" s="159"/>
      <c r="P42" s="159"/>
      <c r="Q42" s="159"/>
      <c r="R42" s="160"/>
      <c r="S42" s="38"/>
      <c r="T42" s="97"/>
      <c r="U42" s="97"/>
      <c r="V42" s="97"/>
      <c r="W42" s="97"/>
      <c r="X42" s="97"/>
      <c r="Y42" s="97"/>
      <c r="Z42" s="97"/>
      <c r="AA42" s="97"/>
      <c r="AB42" s="97"/>
      <c r="AC42" s="97"/>
      <c r="AD42" s="97"/>
      <c r="AE42" s="97"/>
    </row>
    <row r="43" spans="2:31" ht="24.75" customHeight="1" x14ac:dyDescent="0.35">
      <c r="B43" s="140" t="s">
        <v>168</v>
      </c>
      <c r="C43" s="141"/>
      <c r="D43" s="141"/>
      <c r="E43" s="141"/>
      <c r="F43" s="141"/>
      <c r="G43" s="141"/>
      <c r="H43" s="141"/>
      <c r="I43" s="141"/>
      <c r="J43" s="141"/>
      <c r="K43" s="141"/>
      <c r="L43" s="141"/>
      <c r="M43" s="141"/>
      <c r="N43" s="141"/>
      <c r="O43" s="141"/>
      <c r="P43" s="141"/>
      <c r="Q43" s="141"/>
      <c r="R43" s="142"/>
      <c r="S43" s="38"/>
      <c r="T43" s="44"/>
      <c r="U43" s="44"/>
      <c r="V43" s="44"/>
      <c r="W43" s="44"/>
      <c r="X43" s="44"/>
      <c r="Y43" s="44"/>
      <c r="Z43" s="44"/>
      <c r="AA43" s="44"/>
      <c r="AB43" s="44"/>
      <c r="AC43" s="44"/>
      <c r="AD43" s="44"/>
      <c r="AE43" s="44"/>
    </row>
    <row r="44" spans="2:31" ht="21" customHeight="1" x14ac:dyDescent="0.35">
      <c r="B44" s="84" t="s">
        <v>280</v>
      </c>
      <c r="C44" s="89"/>
      <c r="D44" s="89"/>
      <c r="E44" s="89"/>
      <c r="F44" s="89"/>
      <c r="H44" s="86"/>
      <c r="I44" s="86"/>
      <c r="J44" s="86"/>
      <c r="K44" s="86"/>
      <c r="L44" s="86"/>
      <c r="M44" s="86"/>
      <c r="N44" s="86"/>
      <c r="O44" s="86"/>
      <c r="P44" s="86"/>
      <c r="Q44" s="86"/>
      <c r="R44" s="87"/>
      <c r="S44" s="38"/>
      <c r="T44" s="38"/>
      <c r="U44" s="38"/>
      <c r="V44" s="38"/>
      <c r="W44" s="38"/>
      <c r="X44" s="38"/>
      <c r="Y44" s="38"/>
      <c r="Z44" s="38"/>
      <c r="AA44" s="38"/>
      <c r="AB44" s="38"/>
    </row>
    <row r="45" spans="2:31" ht="15" customHeight="1" x14ac:dyDescent="0.35">
      <c r="B45" s="45"/>
      <c r="C45" s="133" t="s">
        <v>131</v>
      </c>
      <c r="D45" s="133"/>
      <c r="E45" s="133"/>
      <c r="F45" s="133"/>
      <c r="G45" s="133"/>
      <c r="H45" s="133"/>
      <c r="I45" s="133"/>
      <c r="J45" s="133"/>
      <c r="K45" s="133"/>
      <c r="L45" s="133"/>
      <c r="M45" s="133"/>
      <c r="N45" s="133"/>
      <c r="O45" s="133"/>
      <c r="P45" s="133"/>
      <c r="Q45" s="133"/>
      <c r="R45" s="134"/>
      <c r="S45" s="38"/>
      <c r="T45" s="38"/>
      <c r="U45" s="38"/>
      <c r="V45" s="38"/>
      <c r="W45" s="38"/>
      <c r="X45" s="38"/>
      <c r="Y45" s="38"/>
      <c r="Z45" s="38"/>
      <c r="AA45" s="38"/>
      <c r="AB45" s="38"/>
    </row>
    <row r="46" spans="2:31" ht="15" customHeight="1" x14ac:dyDescent="0.35">
      <c r="B46" s="45"/>
      <c r="C46" s="133" t="s">
        <v>80</v>
      </c>
      <c r="D46" s="133"/>
      <c r="E46" s="133"/>
      <c r="F46" s="133"/>
      <c r="G46" s="133"/>
      <c r="H46" s="133"/>
      <c r="I46" s="133"/>
      <c r="J46" s="133"/>
      <c r="K46" s="133"/>
      <c r="L46" s="133"/>
      <c r="M46" s="133"/>
      <c r="N46" s="133"/>
      <c r="O46" s="133"/>
      <c r="P46" s="133"/>
      <c r="Q46" s="133"/>
      <c r="R46" s="134"/>
      <c r="S46" s="38"/>
      <c r="T46" s="38"/>
      <c r="U46" s="38"/>
      <c r="V46" s="38"/>
      <c r="W46" s="38"/>
      <c r="X46" s="38"/>
      <c r="Y46" s="38"/>
      <c r="Z46" s="38"/>
      <c r="AA46" s="38"/>
      <c r="AB46" s="38"/>
    </row>
    <row r="47" spans="2:31" ht="15" customHeight="1" x14ac:dyDescent="0.35">
      <c r="B47" s="45"/>
      <c r="C47" s="133" t="s">
        <v>81</v>
      </c>
      <c r="D47" s="133"/>
      <c r="E47" s="135">
        <v>8508154570</v>
      </c>
      <c r="F47" s="135"/>
      <c r="G47" s="135"/>
      <c r="H47" s="135"/>
      <c r="I47" s="135"/>
      <c r="J47" s="135"/>
      <c r="K47" s="135"/>
      <c r="L47" s="135"/>
      <c r="M47" s="135"/>
      <c r="N47" s="135"/>
      <c r="O47" s="135"/>
      <c r="P47" s="135"/>
      <c r="Q47" s="135"/>
      <c r="R47" s="136"/>
      <c r="S47" s="38"/>
      <c r="T47" s="38"/>
      <c r="U47" s="38"/>
      <c r="V47" s="38"/>
      <c r="W47" s="38"/>
      <c r="X47" s="38"/>
      <c r="Y47" s="38"/>
      <c r="Z47" s="38"/>
      <c r="AA47" s="38"/>
      <c r="AB47" s="38"/>
    </row>
    <row r="48" spans="2:31" ht="15" customHeight="1" x14ac:dyDescent="0.35">
      <c r="B48" s="45"/>
      <c r="C48" s="137" t="s">
        <v>82</v>
      </c>
      <c r="D48" s="137"/>
      <c r="E48" s="135">
        <v>8502545835</v>
      </c>
      <c r="F48" s="135"/>
      <c r="G48" s="135"/>
      <c r="H48" s="135"/>
      <c r="I48" s="135"/>
      <c r="J48" s="135"/>
      <c r="K48" s="135"/>
      <c r="L48" s="135"/>
      <c r="M48" s="135"/>
      <c r="N48" s="135"/>
      <c r="O48" s="135"/>
      <c r="P48" s="135"/>
      <c r="Q48" s="135"/>
      <c r="R48" s="136"/>
      <c r="S48" s="38"/>
      <c r="T48" s="38"/>
      <c r="U48" s="38"/>
      <c r="V48" s="38"/>
      <c r="W48" s="38"/>
      <c r="X48" s="38"/>
      <c r="Y48" s="38"/>
      <c r="Z48" s="38"/>
      <c r="AA48" s="38"/>
      <c r="AB48" s="38"/>
    </row>
    <row r="49" spans="2:28" ht="15" customHeight="1" x14ac:dyDescent="0.35">
      <c r="B49" s="45"/>
      <c r="C49" s="113" t="s">
        <v>56</v>
      </c>
      <c r="D49" s="113"/>
      <c r="E49" s="113"/>
      <c r="F49" s="113"/>
      <c r="G49" s="113"/>
      <c r="H49" s="114"/>
      <c r="I49" s="114"/>
      <c r="J49" s="114"/>
      <c r="K49" s="114"/>
      <c r="L49" s="114"/>
      <c r="M49" s="114"/>
      <c r="N49" s="114"/>
      <c r="O49" s="114"/>
      <c r="P49" s="114"/>
      <c r="Q49" s="114"/>
      <c r="R49" s="115"/>
      <c r="S49" s="38"/>
      <c r="T49" s="38"/>
      <c r="U49" s="38"/>
      <c r="V49" s="38"/>
      <c r="W49" s="38"/>
      <c r="X49" s="38"/>
      <c r="Y49" s="38"/>
      <c r="Z49" s="38"/>
      <c r="AA49" s="38"/>
      <c r="AB49" s="38"/>
    </row>
    <row r="50" spans="2:28" ht="9" customHeight="1" x14ac:dyDescent="0.35">
      <c r="B50" s="88"/>
      <c r="C50" s="11"/>
      <c r="D50" s="11"/>
      <c r="E50" s="11"/>
      <c r="F50" s="11"/>
      <c r="G50" s="11"/>
      <c r="H50" s="11"/>
      <c r="I50" s="11"/>
      <c r="J50" s="11"/>
      <c r="K50" s="11"/>
      <c r="L50" s="11"/>
      <c r="M50" s="11"/>
      <c r="N50" s="11"/>
      <c r="O50" s="11"/>
      <c r="P50" s="11"/>
      <c r="Q50" s="11"/>
      <c r="R50" s="12"/>
      <c r="S50" s="38"/>
      <c r="T50" s="38"/>
      <c r="U50" s="38"/>
      <c r="V50" s="38"/>
      <c r="W50" s="38"/>
      <c r="X50" s="38"/>
      <c r="Y50" s="38"/>
      <c r="Z50" s="38"/>
      <c r="AA50" s="38"/>
      <c r="AB50" s="38"/>
    </row>
    <row r="51" spans="2:28" ht="15" customHeight="1" x14ac:dyDescent="0.35">
      <c r="B51" s="116" t="s">
        <v>169</v>
      </c>
      <c r="C51" s="117"/>
      <c r="D51" s="117"/>
      <c r="E51" s="117"/>
      <c r="F51" s="118" t="s">
        <v>170</v>
      </c>
      <c r="G51" s="118"/>
      <c r="H51" s="118"/>
      <c r="I51" s="119" t="s">
        <v>171</v>
      </c>
      <c r="J51" s="119"/>
      <c r="K51" s="119"/>
      <c r="L51" s="119"/>
      <c r="M51" s="119"/>
      <c r="N51" s="119"/>
      <c r="O51" s="119"/>
      <c r="P51" s="119"/>
      <c r="Q51" s="119"/>
      <c r="R51" s="120"/>
      <c r="S51" s="38"/>
      <c r="T51" s="38"/>
      <c r="U51" s="38"/>
      <c r="V51" s="38"/>
      <c r="W51" s="38"/>
      <c r="X51" s="38"/>
      <c r="Y51" s="38"/>
      <c r="Z51" s="38"/>
      <c r="AA51" s="38"/>
      <c r="AB51" s="38"/>
    </row>
    <row r="52" spans="2:28" ht="9" customHeight="1" thickBot="1" x14ac:dyDescent="0.4">
      <c r="B52" s="130"/>
      <c r="C52" s="131"/>
      <c r="D52" s="131"/>
      <c r="E52" s="131"/>
      <c r="F52" s="131"/>
      <c r="G52" s="131"/>
      <c r="H52" s="131"/>
      <c r="I52" s="131"/>
      <c r="J52" s="131"/>
      <c r="K52" s="131"/>
      <c r="L52" s="131"/>
      <c r="M52" s="131"/>
      <c r="N52" s="131"/>
      <c r="O52" s="131"/>
      <c r="P52" s="131"/>
      <c r="Q52" s="131"/>
      <c r="R52" s="132"/>
      <c r="S52" s="38"/>
      <c r="T52" s="38"/>
      <c r="U52" s="38"/>
      <c r="V52" s="38"/>
      <c r="W52" s="38"/>
      <c r="X52" s="38"/>
      <c r="Y52" s="38"/>
      <c r="Z52" s="38"/>
      <c r="AA52" s="38"/>
      <c r="AB52" s="38"/>
    </row>
    <row r="53" spans="2:28" s="83" customFormat="1" ht="18.5" customHeight="1" x14ac:dyDescent="0.3">
      <c r="B53" s="124" t="s">
        <v>279</v>
      </c>
      <c r="C53" s="125"/>
      <c r="D53" s="125"/>
      <c r="E53" s="125"/>
      <c r="F53" s="125"/>
      <c r="G53" s="125"/>
      <c r="H53" s="125"/>
      <c r="I53" s="125"/>
      <c r="J53" s="125"/>
      <c r="K53" s="125"/>
      <c r="L53" s="125"/>
      <c r="M53" s="125"/>
      <c r="N53" s="125"/>
      <c r="O53" s="125"/>
      <c r="P53" s="125"/>
      <c r="Q53" s="125"/>
      <c r="R53" s="126"/>
      <c r="S53" s="82"/>
      <c r="T53" s="82"/>
      <c r="U53" s="82"/>
      <c r="V53" s="82"/>
      <c r="W53" s="82"/>
      <c r="X53" s="82"/>
      <c r="Y53" s="82"/>
      <c r="Z53" s="82"/>
      <c r="AA53" s="82"/>
      <c r="AB53" s="82"/>
    </row>
    <row r="54" spans="2:28" ht="19" customHeight="1" thickBot="1" x14ac:dyDescent="0.4">
      <c r="B54" s="127" t="s">
        <v>283</v>
      </c>
      <c r="C54" s="128"/>
      <c r="D54" s="128"/>
      <c r="E54" s="128"/>
      <c r="F54" s="128"/>
      <c r="G54" s="128"/>
      <c r="H54" s="128"/>
      <c r="I54" s="128"/>
      <c r="J54" s="128"/>
      <c r="K54" s="128"/>
      <c r="L54" s="128"/>
      <c r="M54" s="128"/>
      <c r="N54" s="128"/>
      <c r="O54" s="128"/>
      <c r="P54" s="128"/>
      <c r="Q54" s="128"/>
      <c r="R54" s="129"/>
      <c r="S54" s="38"/>
      <c r="T54" s="38"/>
      <c r="U54" s="38"/>
      <c r="V54" s="38"/>
      <c r="W54" s="38"/>
      <c r="X54" s="38"/>
      <c r="Y54" s="38"/>
      <c r="Z54" s="38"/>
      <c r="AA54" s="38"/>
      <c r="AB54" s="38"/>
    </row>
    <row r="55" spans="2:28" ht="20" x14ac:dyDescent="0.35">
      <c r="B55" s="121" t="s">
        <v>278</v>
      </c>
      <c r="C55" s="122"/>
      <c r="D55" s="122"/>
      <c r="E55" s="122"/>
      <c r="F55" s="122"/>
      <c r="G55" s="122"/>
      <c r="H55" s="122"/>
      <c r="I55" s="122"/>
      <c r="J55" s="122"/>
      <c r="K55" s="122"/>
      <c r="L55" s="122"/>
      <c r="M55" s="122"/>
      <c r="N55" s="122"/>
      <c r="O55" s="122"/>
      <c r="P55" s="122"/>
      <c r="Q55" s="122"/>
      <c r="R55" s="123"/>
      <c r="S55" s="38"/>
      <c r="T55" s="38"/>
      <c r="U55" s="38"/>
      <c r="V55" s="38"/>
      <c r="W55" s="38"/>
      <c r="X55" s="38"/>
      <c r="Y55" s="38"/>
      <c r="Z55" s="38"/>
      <c r="AA55" s="38"/>
      <c r="AB55" s="38"/>
    </row>
    <row r="56" spans="2:28" ht="17.399999999999999" customHeight="1" x14ac:dyDescent="0.35">
      <c r="B56" s="37">
        <v>1</v>
      </c>
      <c r="C56" s="110" t="s">
        <v>50</v>
      </c>
      <c r="D56" s="110"/>
      <c r="E56" s="110"/>
      <c r="F56" s="110"/>
      <c r="G56" s="110"/>
      <c r="H56" s="110"/>
      <c r="I56" s="110"/>
      <c r="J56" s="110"/>
      <c r="K56" s="110"/>
      <c r="L56" s="110"/>
      <c r="M56" s="110"/>
      <c r="N56" s="38"/>
      <c r="O56" s="38"/>
      <c r="P56" s="38"/>
      <c r="Q56" s="38"/>
      <c r="R56" s="39"/>
      <c r="S56" s="38"/>
      <c r="T56" s="38"/>
      <c r="U56" s="38"/>
      <c r="V56" s="38"/>
      <c r="W56" s="38"/>
      <c r="X56" s="38"/>
      <c r="Y56" s="38"/>
      <c r="Z56" s="38"/>
      <c r="AA56" s="38"/>
      <c r="AB56" s="38"/>
    </row>
    <row r="57" spans="2:28" ht="17.399999999999999" customHeight="1" x14ac:dyDescent="0.35">
      <c r="B57" s="37">
        <v>2</v>
      </c>
      <c r="C57" s="111" t="s">
        <v>51</v>
      </c>
      <c r="D57" s="111"/>
      <c r="E57" s="111"/>
      <c r="F57" s="111"/>
      <c r="G57" s="111"/>
      <c r="H57" s="111"/>
      <c r="I57" s="111"/>
      <c r="J57" s="111"/>
      <c r="K57" s="111"/>
      <c r="L57" s="111"/>
      <c r="M57" s="111"/>
      <c r="N57" s="38"/>
      <c r="O57" s="38"/>
      <c r="P57" s="38"/>
      <c r="Q57" s="38"/>
      <c r="R57" s="39"/>
      <c r="S57" s="38"/>
      <c r="T57" s="38"/>
      <c r="U57" s="38"/>
      <c r="V57" s="38"/>
      <c r="W57" s="38"/>
      <c r="X57" s="38"/>
      <c r="Y57" s="38"/>
      <c r="Z57" s="38"/>
      <c r="AA57" s="38"/>
      <c r="AB57" s="38"/>
    </row>
    <row r="58" spans="2:28" ht="17.399999999999999" customHeight="1" thickBot="1" x14ac:dyDescent="0.4">
      <c r="B58" s="46">
        <v>3</v>
      </c>
      <c r="C58" s="112" t="s">
        <v>52</v>
      </c>
      <c r="D58" s="112"/>
      <c r="E58" s="112"/>
      <c r="F58" s="112"/>
      <c r="G58" s="112"/>
      <c r="H58" s="112"/>
      <c r="I58" s="112"/>
      <c r="J58" s="112"/>
      <c r="K58" s="112"/>
      <c r="L58" s="112"/>
      <c r="M58" s="112"/>
      <c r="N58" s="47"/>
      <c r="O58" s="47"/>
      <c r="P58" s="47"/>
      <c r="Q58" s="47"/>
      <c r="R58" s="48"/>
      <c r="S58" s="38"/>
      <c r="T58" s="38"/>
      <c r="U58" s="38"/>
      <c r="V58" s="38"/>
      <c r="W58" s="38"/>
      <c r="X58" s="38"/>
      <c r="Y58" s="38"/>
      <c r="Z58" s="38"/>
      <c r="AA58" s="38"/>
      <c r="AB58" s="38"/>
    </row>
    <row r="59" spans="2:28" ht="22.25" customHeight="1" x14ac:dyDescent="0.35">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row>
    <row r="60" spans="2:28" ht="22.25" customHeight="1" x14ac:dyDescent="0.35">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row>
    <row r="61" spans="2:28" ht="22.25" customHeight="1" x14ac:dyDescent="0.35">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row>
    <row r="62" spans="2:28" ht="22.25" customHeight="1" x14ac:dyDescent="0.35">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row>
    <row r="63" spans="2:28" ht="22.25" customHeight="1" x14ac:dyDescent="0.35">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row>
    <row r="64" spans="2:28" ht="22.25" customHeight="1" x14ac:dyDescent="0.3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row>
    <row r="65" spans="2:28" ht="22.25" customHeight="1" x14ac:dyDescent="0.3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row>
    <row r="66" spans="2:28" ht="22.25" customHeight="1" x14ac:dyDescent="0.3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row>
    <row r="67" spans="2:28" ht="22.25" customHeight="1" x14ac:dyDescent="0.3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row>
    <row r="68" spans="2:28" ht="22.25" customHeight="1" x14ac:dyDescent="0.3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row>
    <row r="69" spans="2:28" ht="23.25" customHeight="1" x14ac:dyDescent="0.35">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row>
    <row r="70" spans="2:28" ht="23.25" customHeight="1" x14ac:dyDescent="0.35">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row>
    <row r="71" spans="2:28" ht="23.25" customHeight="1" x14ac:dyDescent="0.35">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row>
    <row r="72" spans="2:28" ht="23.25" customHeight="1" x14ac:dyDescent="0.35">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row>
    <row r="73" spans="2:28" ht="23.25" customHeight="1" x14ac:dyDescent="0.35">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row>
    <row r="74" spans="2:28" ht="23.25" customHeight="1" x14ac:dyDescent="0.35">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row>
    <row r="75" spans="2:28" ht="23.25" customHeight="1" x14ac:dyDescent="0.35">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row>
    <row r="76" spans="2:28" ht="23.25" customHeight="1" x14ac:dyDescent="0.35">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row>
    <row r="77" spans="2:28" ht="23.25" customHeight="1" x14ac:dyDescent="0.35">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row>
    <row r="78" spans="2:28" ht="23.25" customHeight="1" x14ac:dyDescent="0.35">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row>
    <row r="79" spans="2:28" ht="23.25" customHeight="1" x14ac:dyDescent="0.35">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row>
    <row r="80" spans="2:28" ht="23.25" customHeight="1" x14ac:dyDescent="0.35">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row>
    <row r="81" spans="2:28" ht="23.25" customHeight="1" x14ac:dyDescent="0.35">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row>
    <row r="82" spans="2:28" ht="23.25" customHeight="1" x14ac:dyDescent="0.35">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row>
    <row r="83" spans="2:28" ht="23.25" customHeight="1" x14ac:dyDescent="0.35">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row>
    <row r="84" spans="2:28" ht="23.25" customHeight="1" x14ac:dyDescent="0.35">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row>
    <row r="85" spans="2:28" ht="23.25" customHeight="1" x14ac:dyDescent="0.35">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row>
    <row r="86" spans="2:28" ht="23.25" customHeight="1" x14ac:dyDescent="0.35">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row>
    <row r="87" spans="2:28" ht="23.25" customHeight="1" x14ac:dyDescent="0.35">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row>
    <row r="88" spans="2:28" ht="23.25" customHeight="1" x14ac:dyDescent="0.35">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row>
    <row r="89" spans="2:28" ht="23.25" customHeight="1" x14ac:dyDescent="0.35">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row>
    <row r="90" spans="2:28" ht="23.25" customHeight="1" x14ac:dyDescent="0.35">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row>
    <row r="91" spans="2:28" ht="23.25" customHeight="1" x14ac:dyDescent="0.35">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row>
    <row r="92" spans="2:28" ht="23.25" customHeight="1" x14ac:dyDescent="0.35">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row>
    <row r="93" spans="2:28" ht="23.25" customHeight="1" x14ac:dyDescent="0.35">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row>
    <row r="94" spans="2:28" ht="23.25" customHeight="1" x14ac:dyDescent="0.35">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row>
    <row r="95" spans="2:28" ht="23.25" customHeight="1" x14ac:dyDescent="0.35">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row>
    <row r="96" spans="2:28" ht="23.25" customHeight="1" x14ac:dyDescent="0.35">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row>
    <row r="97" spans="2:28" ht="23.25" customHeight="1" x14ac:dyDescent="0.35">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row>
    <row r="98" spans="2:28" ht="23.25" customHeight="1" x14ac:dyDescent="0.35">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row>
    <row r="99" spans="2:28" ht="23.25" customHeight="1" x14ac:dyDescent="0.35">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row>
    <row r="100" spans="2:28" ht="23.25" customHeight="1" x14ac:dyDescent="0.35">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row>
    <row r="101" spans="2:28" ht="23.25" customHeight="1" x14ac:dyDescent="0.35">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row>
    <row r="102" spans="2:28" ht="23.25" customHeight="1" x14ac:dyDescent="0.35">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row>
    <row r="103" spans="2:28" ht="23.25" customHeight="1" x14ac:dyDescent="0.35">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row>
    <row r="104" spans="2:28" ht="23.25" customHeight="1" x14ac:dyDescent="0.35">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row>
    <row r="105" spans="2:28" ht="23.25" customHeight="1" x14ac:dyDescent="0.35">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row>
    <row r="106" spans="2:28" ht="23.25" customHeight="1" x14ac:dyDescent="0.35">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row>
    <row r="107" spans="2:28" ht="23.25" customHeight="1" x14ac:dyDescent="0.35">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row>
    <row r="108" spans="2:28" ht="23.25" customHeight="1" x14ac:dyDescent="0.35">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row>
    <row r="109" spans="2:28" ht="23.25" customHeight="1" x14ac:dyDescent="0.35">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row>
    <row r="110" spans="2:28" ht="23.25" customHeight="1" x14ac:dyDescent="0.35">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row>
    <row r="111" spans="2:28" ht="23.25" customHeight="1" x14ac:dyDescent="0.35">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row>
    <row r="112" spans="2:28" ht="23.25" customHeight="1" x14ac:dyDescent="0.35">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row>
    <row r="113" spans="2:28" ht="23.25" customHeight="1" x14ac:dyDescent="0.35">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row>
    <row r="114" spans="2:28" ht="23.25" customHeight="1" x14ac:dyDescent="0.35">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row>
    <row r="115" spans="2:28" ht="23.25" customHeight="1" x14ac:dyDescent="0.35">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row>
    <row r="116" spans="2:28" ht="23.25" customHeight="1" x14ac:dyDescent="0.35">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row>
    <row r="117" spans="2:28" ht="23.25" customHeight="1" x14ac:dyDescent="0.35">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row>
    <row r="118" spans="2:28" ht="23.25" customHeight="1" x14ac:dyDescent="0.35">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row>
    <row r="119" spans="2:28" ht="23.25" customHeight="1" x14ac:dyDescent="0.35">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row>
    <row r="120" spans="2:28" ht="23.25" customHeight="1" x14ac:dyDescent="0.3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row>
    <row r="121" spans="2:28" ht="23.25" customHeight="1" x14ac:dyDescent="0.3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row>
    <row r="122" spans="2:28" ht="23.25" customHeight="1" x14ac:dyDescent="0.35">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row>
    <row r="123" spans="2:28" ht="23.25" customHeight="1" x14ac:dyDescent="0.35">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row>
    <row r="124" spans="2:28" ht="23.25" customHeight="1" x14ac:dyDescent="0.35">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row>
    <row r="125" spans="2:28" ht="23.25" customHeight="1" x14ac:dyDescent="0.35">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row>
    <row r="126" spans="2:28" ht="23.25" customHeight="1" x14ac:dyDescent="0.35">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row>
    <row r="127" spans="2:28" ht="23.25" customHeight="1" x14ac:dyDescent="0.35">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row>
    <row r="128" spans="2:28" ht="23.25" customHeight="1" x14ac:dyDescent="0.35">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row>
    <row r="129" spans="2:28" ht="23.25" customHeight="1" x14ac:dyDescent="0.35">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row>
    <row r="130" spans="2:28" ht="23.25" customHeight="1" x14ac:dyDescent="0.35">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row>
    <row r="131" spans="2:28" ht="23.25" customHeight="1" x14ac:dyDescent="0.35">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row>
    <row r="132" spans="2:28" ht="23.25" customHeight="1" x14ac:dyDescent="0.35">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row>
    <row r="133" spans="2:28" ht="23.25" customHeight="1" x14ac:dyDescent="0.35">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row>
    <row r="134" spans="2:28" ht="23.25" customHeight="1" x14ac:dyDescent="0.35">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row>
    <row r="135" spans="2:28" ht="23.25" customHeight="1" x14ac:dyDescent="0.35">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row>
    <row r="136" spans="2:28" ht="23.25" customHeight="1" x14ac:dyDescent="0.35">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row>
    <row r="137" spans="2:28" ht="23.25" customHeight="1" x14ac:dyDescent="0.35">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row>
    <row r="138" spans="2:28" ht="23.25" customHeight="1" x14ac:dyDescent="0.35">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row>
    <row r="139" spans="2:28" ht="23.25" customHeight="1" x14ac:dyDescent="0.35">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row>
    <row r="140" spans="2:28" ht="23.25" customHeight="1" x14ac:dyDescent="0.35">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row>
    <row r="141" spans="2:28" ht="23.25" customHeight="1" x14ac:dyDescent="0.35">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row>
    <row r="142" spans="2:28" ht="23.25" customHeight="1" x14ac:dyDescent="0.35">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row>
    <row r="143" spans="2:28" ht="23.25" customHeight="1" x14ac:dyDescent="0.35">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row>
    <row r="144" spans="2:28" ht="23.25" customHeight="1" x14ac:dyDescent="0.35">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row>
    <row r="145" spans="2:28" ht="23.25" customHeight="1" x14ac:dyDescent="0.35">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row>
    <row r="146" spans="2:28" ht="23.25" customHeight="1" x14ac:dyDescent="0.35">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row>
    <row r="147" spans="2:28" ht="23.25" customHeight="1" x14ac:dyDescent="0.35">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row>
    <row r="148" spans="2:28" ht="23.25" customHeight="1" x14ac:dyDescent="0.35">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row>
    <row r="149" spans="2:28" ht="23.25" customHeight="1" x14ac:dyDescent="0.35">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row>
    <row r="150" spans="2:28" ht="23.25" customHeight="1" x14ac:dyDescent="0.35">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row>
    <row r="151" spans="2:28" ht="23.25" customHeight="1" x14ac:dyDescent="0.35">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row>
    <row r="152" spans="2:28" ht="23.25" customHeight="1" x14ac:dyDescent="0.35">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row>
    <row r="153" spans="2:28" ht="23.25" customHeight="1" x14ac:dyDescent="0.35">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row>
    <row r="154" spans="2:28" ht="23.25" customHeight="1" x14ac:dyDescent="0.35">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row>
    <row r="155" spans="2:28" ht="23.25" customHeight="1" x14ac:dyDescent="0.35">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row>
    <row r="156" spans="2:28" ht="23.25" customHeight="1" x14ac:dyDescent="0.35">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row>
    <row r="157" spans="2:28" ht="23.25" customHeight="1" x14ac:dyDescent="0.35">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row>
    <row r="158" spans="2:28" ht="23.25" customHeight="1" x14ac:dyDescent="0.35">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row>
    <row r="159" spans="2:28" ht="23.25" customHeight="1" x14ac:dyDescent="0.35">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row>
    <row r="160" spans="2:28" ht="23.25" customHeight="1" x14ac:dyDescent="0.35">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row>
    <row r="161" spans="2:28" ht="23.25" customHeight="1" x14ac:dyDescent="0.35">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row>
    <row r="162" spans="2:28" ht="23.25" customHeight="1" x14ac:dyDescent="0.35">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row>
    <row r="163" spans="2:28" ht="23.25" customHeight="1" x14ac:dyDescent="0.35">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row>
    <row r="164" spans="2:28" ht="23.25" customHeight="1" x14ac:dyDescent="0.35">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row>
    <row r="165" spans="2:28" ht="23.25" customHeight="1" x14ac:dyDescent="0.35">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row>
    <row r="166" spans="2:28" ht="23.25" customHeight="1" x14ac:dyDescent="0.35">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row>
    <row r="167" spans="2:28" ht="23.25" customHeight="1" x14ac:dyDescent="0.35">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row>
    <row r="168" spans="2:28" ht="23.25" customHeight="1" x14ac:dyDescent="0.35">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row>
    <row r="169" spans="2:28" ht="23.25" customHeight="1" x14ac:dyDescent="0.35">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row>
    <row r="170" spans="2:28" ht="23.25" customHeight="1" x14ac:dyDescent="0.35">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row>
    <row r="171" spans="2:28" ht="23.25" customHeight="1" x14ac:dyDescent="0.35">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row>
    <row r="172" spans="2:28" ht="23.25" customHeight="1" x14ac:dyDescent="0.35">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row>
    <row r="173" spans="2:28" ht="23.25" customHeight="1" x14ac:dyDescent="0.35">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row>
    <row r="174" spans="2:28" ht="23.25" customHeight="1" x14ac:dyDescent="0.35">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row>
    <row r="175" spans="2:28" ht="23.25" customHeight="1" x14ac:dyDescent="0.35">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row>
    <row r="176" spans="2:28" ht="23.25" customHeight="1" x14ac:dyDescent="0.35">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row>
    <row r="177" spans="2:28" ht="23.25" customHeight="1" x14ac:dyDescent="0.35">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row>
    <row r="178" spans="2:28" ht="23.25" customHeight="1" x14ac:dyDescent="0.35">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row>
    <row r="179" spans="2:28" ht="23.25" customHeight="1" x14ac:dyDescent="0.35">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row>
    <row r="180" spans="2:28" ht="23.25" customHeight="1" x14ac:dyDescent="0.35">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row>
    <row r="181" spans="2:28" ht="23.25" customHeight="1" x14ac:dyDescent="0.35">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row>
    <row r="182" spans="2:28" ht="23.25" customHeight="1" x14ac:dyDescent="0.35">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row>
    <row r="183" spans="2:28" ht="23.25" customHeight="1" x14ac:dyDescent="0.35">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row>
    <row r="184" spans="2:28" ht="23.25" customHeight="1" x14ac:dyDescent="0.35">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row>
    <row r="185" spans="2:28" ht="23.25" customHeight="1" x14ac:dyDescent="0.35">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row>
    <row r="186" spans="2:28" ht="23.25" customHeight="1" x14ac:dyDescent="0.35">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row>
    <row r="187" spans="2:28" ht="23.25" customHeight="1" x14ac:dyDescent="0.35">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row>
    <row r="188" spans="2:28" ht="23.25" customHeight="1" x14ac:dyDescent="0.35">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row>
    <row r="189" spans="2:28" ht="23.25" customHeight="1" x14ac:dyDescent="0.35">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row>
    <row r="190" spans="2:28" ht="23.25" customHeight="1" x14ac:dyDescent="0.35">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row>
    <row r="191" spans="2:28" ht="23.25" customHeight="1" x14ac:dyDescent="0.35">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row>
    <row r="192" spans="2:28" ht="23.25" customHeight="1" x14ac:dyDescent="0.35">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row>
    <row r="193" spans="2:28" ht="23.25" customHeight="1" x14ac:dyDescent="0.35">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row>
    <row r="194" spans="2:28" ht="23.25" customHeight="1" x14ac:dyDescent="0.35">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row>
    <row r="195" spans="2:28" ht="23.25" customHeight="1" x14ac:dyDescent="0.35">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row>
    <row r="196" spans="2:28" ht="23.25" customHeight="1" x14ac:dyDescent="0.35">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row>
    <row r="197" spans="2:28" ht="23.25" customHeight="1" x14ac:dyDescent="0.35">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row>
    <row r="198" spans="2:28" ht="23.25" customHeight="1" x14ac:dyDescent="0.35">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row>
    <row r="199" spans="2:28" ht="23.25" customHeight="1" x14ac:dyDescent="0.35">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row>
    <row r="200" spans="2:28" ht="23.25" customHeight="1" x14ac:dyDescent="0.35">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row>
    <row r="201" spans="2:28" ht="23.25" customHeight="1" x14ac:dyDescent="0.35">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row>
    <row r="202" spans="2:28" ht="23.25" customHeight="1" x14ac:dyDescent="0.35">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row>
    <row r="203" spans="2:28" ht="23.25" customHeight="1" x14ac:dyDescent="0.35">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row>
    <row r="204" spans="2:28" ht="23.25" customHeight="1" x14ac:dyDescent="0.35">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row>
    <row r="205" spans="2:28" ht="23.25" customHeight="1" x14ac:dyDescent="0.35">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row>
    <row r="206" spans="2:28" ht="23.25" customHeight="1" x14ac:dyDescent="0.35">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row>
    <row r="207" spans="2:28" ht="23.25" customHeight="1" x14ac:dyDescent="0.35">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row>
    <row r="208" spans="2:28" ht="23.25" customHeight="1" x14ac:dyDescent="0.35">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row>
    <row r="209" spans="2:28" ht="23.25" customHeight="1" x14ac:dyDescent="0.35">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row>
    <row r="210" spans="2:28" ht="23.25" customHeight="1" x14ac:dyDescent="0.35">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row>
    <row r="211" spans="2:28" ht="23.25" customHeight="1" x14ac:dyDescent="0.35">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row>
    <row r="212" spans="2:28" ht="23.25" customHeight="1" x14ac:dyDescent="0.35">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row>
    <row r="213" spans="2:28" ht="23.25" customHeight="1" x14ac:dyDescent="0.35">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row>
    <row r="214" spans="2:28" ht="23.25" customHeight="1" x14ac:dyDescent="0.35">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row>
    <row r="215" spans="2:28" ht="23.25" customHeight="1" x14ac:dyDescent="0.35">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row>
    <row r="216" spans="2:28" ht="23.25" customHeight="1" x14ac:dyDescent="0.35">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row>
    <row r="217" spans="2:28" ht="23.25" customHeight="1" x14ac:dyDescent="0.35">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row>
    <row r="218" spans="2:28" ht="23.25" customHeight="1" x14ac:dyDescent="0.35">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row>
    <row r="219" spans="2:28" ht="23.25" customHeight="1" x14ac:dyDescent="0.35">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row>
    <row r="220" spans="2:28" ht="23.25" customHeight="1" x14ac:dyDescent="0.35">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row>
    <row r="221" spans="2:28" ht="23.25" customHeight="1" x14ac:dyDescent="0.35">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row>
    <row r="222" spans="2:28" ht="23.25" customHeight="1" x14ac:dyDescent="0.35">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row>
    <row r="223" spans="2:28" ht="23.25" customHeight="1" x14ac:dyDescent="0.35">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row>
    <row r="224" spans="2:28" ht="23.25" customHeight="1" x14ac:dyDescent="0.35">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row>
    <row r="225" spans="2:28" ht="23.25" customHeight="1" x14ac:dyDescent="0.35">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row>
    <row r="226" spans="2:28" ht="23.25" customHeight="1" x14ac:dyDescent="0.35">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row>
    <row r="227" spans="2:28" ht="23.25" customHeight="1" x14ac:dyDescent="0.35">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row>
    <row r="228" spans="2:28" ht="23.25" customHeight="1" x14ac:dyDescent="0.35">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row>
    <row r="229" spans="2:28" ht="23.25" customHeight="1" x14ac:dyDescent="0.35">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row>
    <row r="230" spans="2:28" ht="23.25" customHeight="1" x14ac:dyDescent="0.35">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row>
    <row r="231" spans="2:28" ht="23.25" customHeight="1" x14ac:dyDescent="0.35">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row>
    <row r="232" spans="2:28" ht="23.25" customHeight="1" x14ac:dyDescent="0.35">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row>
    <row r="233" spans="2:28" ht="23.25" customHeight="1" x14ac:dyDescent="0.35">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row>
    <row r="234" spans="2:28" ht="23.25" customHeight="1" x14ac:dyDescent="0.35">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row>
    <row r="235" spans="2:28" ht="23.25" customHeight="1" x14ac:dyDescent="0.35">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row>
    <row r="236" spans="2:28" ht="23.25" customHeight="1" x14ac:dyDescent="0.35">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row>
    <row r="237" spans="2:28" ht="23.25" customHeight="1" x14ac:dyDescent="0.35">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row>
    <row r="238" spans="2:28" ht="23.25" customHeight="1" x14ac:dyDescent="0.35">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row>
    <row r="239" spans="2:28" ht="23.25" customHeight="1" x14ac:dyDescent="0.35">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row>
    <row r="240" spans="2:28" ht="23.25" customHeight="1" x14ac:dyDescent="0.35">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row>
    <row r="241" spans="2:28" ht="23.25" customHeight="1" x14ac:dyDescent="0.35">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row>
    <row r="242" spans="2:28" ht="23.25" customHeight="1" x14ac:dyDescent="0.35">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row>
    <row r="243" spans="2:28" ht="23.25" customHeight="1" x14ac:dyDescent="0.35">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row>
    <row r="244" spans="2:28" ht="23.25" customHeight="1" x14ac:dyDescent="0.35">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row>
    <row r="245" spans="2:28" ht="23.25" customHeight="1" x14ac:dyDescent="0.35">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row>
    <row r="246" spans="2:28" ht="23.25" customHeight="1" x14ac:dyDescent="0.35">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row>
    <row r="247" spans="2:28" ht="23.25" customHeight="1" x14ac:dyDescent="0.35">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row>
    <row r="248" spans="2:28" ht="23.25" customHeight="1" x14ac:dyDescent="0.35">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row>
    <row r="249" spans="2:28" ht="23.25" customHeight="1" x14ac:dyDescent="0.35">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row>
    <row r="250" spans="2:28" ht="23.25" customHeight="1" x14ac:dyDescent="0.35">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row>
    <row r="251" spans="2:28" ht="23.25" customHeight="1" x14ac:dyDescent="0.35">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row>
    <row r="252" spans="2:28" ht="23.25" customHeight="1" x14ac:dyDescent="0.35">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row>
    <row r="253" spans="2:28" ht="23.25" customHeight="1" x14ac:dyDescent="0.35">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row>
    <row r="254" spans="2:28" ht="23.25" customHeight="1" x14ac:dyDescent="0.35">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row>
    <row r="255" spans="2:28" ht="23.25" customHeight="1" x14ac:dyDescent="0.35">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row>
    <row r="256" spans="2:28" ht="23.25" customHeight="1" x14ac:dyDescent="0.35">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row>
    <row r="257" spans="2:28" ht="23.25" customHeight="1" x14ac:dyDescent="0.35">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row>
    <row r="258" spans="2:28" ht="23.25" customHeight="1" x14ac:dyDescent="0.35">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row>
    <row r="259" spans="2:28" ht="23.25" customHeight="1" x14ac:dyDescent="0.35">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row>
    <row r="260" spans="2:28" ht="23.25" customHeight="1" x14ac:dyDescent="0.35">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row>
    <row r="261" spans="2:28" ht="23.25" customHeight="1" x14ac:dyDescent="0.35">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row>
    <row r="262" spans="2:28" ht="23.25" customHeight="1" x14ac:dyDescent="0.35">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row>
    <row r="263" spans="2:28" ht="23.25" customHeight="1" x14ac:dyDescent="0.35">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row>
    <row r="264" spans="2:28" ht="23.25" customHeight="1" x14ac:dyDescent="0.35">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row>
    <row r="265" spans="2:28" ht="23.25" customHeight="1" x14ac:dyDescent="0.35">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row>
    <row r="266" spans="2:28" ht="23.25" customHeight="1" x14ac:dyDescent="0.35">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row>
    <row r="267" spans="2:28" ht="23.25" customHeight="1" x14ac:dyDescent="0.35">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row>
    <row r="268" spans="2:28" ht="23.25" customHeight="1" x14ac:dyDescent="0.35">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row>
    <row r="269" spans="2:28" ht="23.25" customHeight="1" x14ac:dyDescent="0.35">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row>
    <row r="270" spans="2:28" ht="23.25" customHeight="1" x14ac:dyDescent="0.35">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row>
    <row r="271" spans="2:28" ht="23.25" customHeight="1" x14ac:dyDescent="0.35">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row>
    <row r="272" spans="2:28" ht="23.25" customHeight="1" x14ac:dyDescent="0.35">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row>
    <row r="273" spans="2:28" ht="23.25" customHeight="1" x14ac:dyDescent="0.35">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row>
    <row r="274" spans="2:28" ht="23.25" customHeight="1" x14ac:dyDescent="0.35">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row>
    <row r="275" spans="2:28" ht="23.25" customHeight="1" x14ac:dyDescent="0.35">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row>
    <row r="276" spans="2:28" ht="23.25" customHeight="1" x14ac:dyDescent="0.35">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row>
    <row r="277" spans="2:28" ht="23.25" customHeight="1" x14ac:dyDescent="0.35">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row>
    <row r="278" spans="2:28" ht="23.25" customHeight="1" x14ac:dyDescent="0.35">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row>
    <row r="279" spans="2:28" ht="23.25" customHeight="1" x14ac:dyDescent="0.35">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row>
    <row r="280" spans="2:28" ht="23.25" customHeight="1" x14ac:dyDescent="0.35">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row>
    <row r="281" spans="2:28" ht="23.25" customHeight="1" x14ac:dyDescent="0.35">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row>
    <row r="282" spans="2:28" ht="23.25" customHeight="1" x14ac:dyDescent="0.35">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row>
    <row r="283" spans="2:28" ht="23.25" customHeight="1" x14ac:dyDescent="0.35">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row>
    <row r="284" spans="2:28" ht="23.25" customHeight="1" x14ac:dyDescent="0.35">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row>
    <row r="285" spans="2:28" ht="23.25" customHeight="1" x14ac:dyDescent="0.35">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row>
    <row r="286" spans="2:28" ht="23.25" customHeight="1" x14ac:dyDescent="0.35">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row>
    <row r="287" spans="2:28" ht="23.25" customHeight="1" x14ac:dyDescent="0.35">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row>
    <row r="288" spans="2:28" ht="23.25" customHeight="1" x14ac:dyDescent="0.35">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row>
    <row r="289" spans="2:28" ht="23.25" customHeight="1" x14ac:dyDescent="0.35">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row>
    <row r="290" spans="2:28" ht="23.25" customHeight="1" x14ac:dyDescent="0.35">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row>
    <row r="291" spans="2:28" ht="23.25" customHeight="1" x14ac:dyDescent="0.35">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row>
    <row r="292" spans="2:28" ht="23.25" customHeight="1" x14ac:dyDescent="0.35">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row>
    <row r="293" spans="2:28" ht="23.25" customHeight="1" x14ac:dyDescent="0.35">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row>
    <row r="294" spans="2:28" ht="23.25" customHeight="1" x14ac:dyDescent="0.35">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row>
    <row r="295" spans="2:28" ht="23.25" customHeight="1" x14ac:dyDescent="0.35">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row>
    <row r="296" spans="2:28" ht="23.25" customHeight="1" x14ac:dyDescent="0.35">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row>
    <row r="297" spans="2:28" ht="23.25" customHeight="1" x14ac:dyDescent="0.35">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row>
    <row r="298" spans="2:28" ht="23.25" customHeight="1" x14ac:dyDescent="0.35">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row>
    <row r="299" spans="2:28" ht="23.25" customHeight="1" x14ac:dyDescent="0.35">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row>
    <row r="300" spans="2:28" ht="23.25" customHeight="1" x14ac:dyDescent="0.35">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row>
    <row r="301" spans="2:28" ht="23.25" customHeight="1" x14ac:dyDescent="0.35">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row>
    <row r="302" spans="2:28" ht="23.25" customHeight="1" x14ac:dyDescent="0.35">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row>
    <row r="303" spans="2:28" ht="23.25" customHeight="1" x14ac:dyDescent="0.35">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row>
    <row r="304" spans="2:28" ht="23.25" customHeight="1" x14ac:dyDescent="0.35">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row>
    <row r="305" spans="2:28" ht="23.25" customHeight="1" x14ac:dyDescent="0.35">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row>
    <row r="306" spans="2:28" ht="23.25" customHeight="1" x14ac:dyDescent="0.35">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row>
    <row r="307" spans="2:28" ht="23.25" customHeight="1" x14ac:dyDescent="0.35">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row>
    <row r="308" spans="2:28" ht="23.25" customHeight="1" x14ac:dyDescent="0.35">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row>
    <row r="309" spans="2:28" ht="23.25" customHeight="1" x14ac:dyDescent="0.35">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row>
    <row r="310" spans="2:28" ht="23.25" customHeight="1" x14ac:dyDescent="0.35">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row>
    <row r="311" spans="2:28" ht="23.25" customHeight="1" x14ac:dyDescent="0.35">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row>
    <row r="312" spans="2:28" ht="23.25" customHeight="1" x14ac:dyDescent="0.35">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row>
    <row r="313" spans="2:28" ht="23.25" customHeight="1" x14ac:dyDescent="0.35">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row>
    <row r="314" spans="2:28" ht="23.25" customHeight="1" x14ac:dyDescent="0.35">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row>
    <row r="315" spans="2:28" ht="23.25" customHeight="1" x14ac:dyDescent="0.35">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row>
    <row r="316" spans="2:28" ht="23.25" customHeight="1" x14ac:dyDescent="0.35">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row>
    <row r="317" spans="2:28" ht="23.25" customHeight="1" x14ac:dyDescent="0.35">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row>
    <row r="318" spans="2:28" ht="23.25" customHeight="1" x14ac:dyDescent="0.35">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row>
    <row r="319" spans="2:28" ht="23.25" customHeight="1" x14ac:dyDescent="0.35">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row>
    <row r="320" spans="2:28" ht="23.25" customHeight="1" x14ac:dyDescent="0.35">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row>
    <row r="321" spans="2:28" ht="23.25" customHeight="1" x14ac:dyDescent="0.35">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row>
    <row r="322" spans="2:28" ht="23.25" customHeight="1" x14ac:dyDescent="0.35">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row>
    <row r="323" spans="2:28" ht="23.25" customHeight="1" x14ac:dyDescent="0.35">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row>
    <row r="324" spans="2:28" ht="23.25" customHeight="1" x14ac:dyDescent="0.35">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row>
    <row r="325" spans="2:28" ht="23.25" customHeight="1" x14ac:dyDescent="0.35">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row>
    <row r="326" spans="2:28" ht="23.25" customHeight="1" x14ac:dyDescent="0.35">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row>
    <row r="327" spans="2:28" ht="23.25" customHeight="1" x14ac:dyDescent="0.35">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row>
    <row r="328" spans="2:28" ht="23.25" customHeight="1" x14ac:dyDescent="0.35">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row>
    <row r="329" spans="2:28" ht="23.25" customHeight="1" x14ac:dyDescent="0.35">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row>
    <row r="330" spans="2:28" ht="23.25" customHeight="1" x14ac:dyDescent="0.35">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row>
    <row r="331" spans="2:28" ht="23.25" customHeight="1" x14ac:dyDescent="0.35">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row>
    <row r="332" spans="2:28" ht="23.25" customHeight="1" x14ac:dyDescent="0.35">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row>
    <row r="333" spans="2:28" ht="23.25" customHeight="1" x14ac:dyDescent="0.35">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row>
    <row r="334" spans="2:28" ht="23.25" customHeight="1" x14ac:dyDescent="0.35">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row>
    <row r="335" spans="2:28" ht="23.25" customHeight="1" x14ac:dyDescent="0.35">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row>
    <row r="336" spans="2:28" ht="23.25" customHeight="1" x14ac:dyDescent="0.35">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row>
    <row r="337" spans="2:28" ht="23.25" customHeight="1" x14ac:dyDescent="0.35">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row>
    <row r="338" spans="2:28" ht="23.25" customHeight="1" x14ac:dyDescent="0.35">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row>
    <row r="339" spans="2:28" ht="23.25" customHeight="1" x14ac:dyDescent="0.35">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row>
    <row r="340" spans="2:28" ht="23.25" customHeight="1" x14ac:dyDescent="0.35">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row>
    <row r="341" spans="2:28" ht="23.25" customHeight="1" x14ac:dyDescent="0.35">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row>
    <row r="342" spans="2:28" ht="23.25" customHeight="1" x14ac:dyDescent="0.35">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row>
    <row r="343" spans="2:28" ht="23.25" customHeight="1" x14ac:dyDescent="0.35">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row>
    <row r="344" spans="2:28" ht="23.25" customHeight="1" x14ac:dyDescent="0.35">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row>
    <row r="345" spans="2:28" ht="23.25" customHeight="1" x14ac:dyDescent="0.35">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row>
    <row r="346" spans="2:28" ht="23.25" customHeight="1" x14ac:dyDescent="0.35">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row>
    <row r="347" spans="2:28" ht="23.25" customHeight="1" x14ac:dyDescent="0.35">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row>
    <row r="348" spans="2:28" ht="23.25" customHeight="1" x14ac:dyDescent="0.35">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row>
    <row r="349" spans="2:28" ht="23.25" customHeight="1" x14ac:dyDescent="0.35">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row>
    <row r="350" spans="2:28" ht="23.25" customHeight="1" x14ac:dyDescent="0.35">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row>
    <row r="351" spans="2:28" ht="23.25" customHeight="1" x14ac:dyDescent="0.35">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row>
    <row r="352" spans="2:28" ht="23.25" customHeight="1" x14ac:dyDescent="0.35">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row>
    <row r="353" spans="2:28" ht="23.25" customHeight="1" x14ac:dyDescent="0.35">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row>
    <row r="354" spans="2:28" ht="23.25" customHeight="1" x14ac:dyDescent="0.35">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row>
    <row r="355" spans="2:28" ht="23.25" customHeight="1" x14ac:dyDescent="0.35">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row>
    <row r="356" spans="2:28" ht="23.25" customHeight="1" x14ac:dyDescent="0.35">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row>
    <row r="357" spans="2:28" ht="23.25" customHeight="1" x14ac:dyDescent="0.35">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row>
    <row r="358" spans="2:28" ht="23.25" customHeight="1" x14ac:dyDescent="0.35">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row>
    <row r="359" spans="2:28" ht="23.25" customHeight="1" x14ac:dyDescent="0.35">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row>
    <row r="360" spans="2:28" ht="23.25" customHeight="1" x14ac:dyDescent="0.35">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row>
    <row r="361" spans="2:28" ht="23.25" customHeight="1" x14ac:dyDescent="0.35">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row>
    <row r="362" spans="2:28" ht="23.25" customHeight="1" x14ac:dyDescent="0.35">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row>
    <row r="363" spans="2:28" ht="23.25" customHeight="1" x14ac:dyDescent="0.35">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row>
    <row r="364" spans="2:28" ht="23.25" customHeight="1" x14ac:dyDescent="0.35">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row>
    <row r="365" spans="2:28" ht="23.25" customHeight="1" x14ac:dyDescent="0.35">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row>
    <row r="366" spans="2:28" ht="23.25" customHeight="1" x14ac:dyDescent="0.35">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row>
    <row r="367" spans="2:28" ht="23.25" customHeight="1" x14ac:dyDescent="0.35">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row>
    <row r="368" spans="2:28" ht="23.25" customHeight="1" x14ac:dyDescent="0.35">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row>
    <row r="369" spans="2:28" ht="23.25" customHeight="1" x14ac:dyDescent="0.35">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row>
    <row r="370" spans="2:28" ht="23.25" customHeight="1" x14ac:dyDescent="0.35">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row>
    <row r="371" spans="2:28" ht="23.25" customHeight="1" x14ac:dyDescent="0.35">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row>
    <row r="372" spans="2:28" ht="23.25" customHeight="1" x14ac:dyDescent="0.35">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row>
    <row r="373" spans="2:28" ht="23.25" customHeight="1" x14ac:dyDescent="0.35">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row>
    <row r="374" spans="2:28" ht="23.25" customHeight="1" x14ac:dyDescent="0.35">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row>
    <row r="375" spans="2:28" ht="23.25" customHeight="1" x14ac:dyDescent="0.35">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row>
    <row r="376" spans="2:28" ht="23.25" customHeight="1" x14ac:dyDescent="0.35">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row>
    <row r="377" spans="2:28" ht="23.25" customHeight="1" x14ac:dyDescent="0.35">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row>
    <row r="378" spans="2:28" ht="23.25" customHeight="1" x14ac:dyDescent="0.35">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row>
    <row r="379" spans="2:28" ht="23.25" customHeight="1" x14ac:dyDescent="0.35">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row>
    <row r="380" spans="2:28" ht="23.25" customHeight="1" x14ac:dyDescent="0.35">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row>
    <row r="381" spans="2:28" ht="23.25" customHeight="1" x14ac:dyDescent="0.35">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row>
    <row r="382" spans="2:28" ht="23.25" customHeight="1" x14ac:dyDescent="0.35">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row>
    <row r="383" spans="2:28" ht="23.25" customHeight="1" x14ac:dyDescent="0.35">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row>
    <row r="384" spans="2:28" ht="23.25" customHeight="1" x14ac:dyDescent="0.35">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row>
    <row r="385" spans="2:28" ht="23.25" customHeight="1" x14ac:dyDescent="0.35">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row>
    <row r="386" spans="2:28" ht="23.25" customHeight="1" x14ac:dyDescent="0.35">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row>
    <row r="387" spans="2:28" ht="23.25" customHeight="1" x14ac:dyDescent="0.35">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row>
    <row r="388" spans="2:28" ht="23.25" customHeight="1" x14ac:dyDescent="0.35">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row>
    <row r="389" spans="2:28" ht="23.25" customHeight="1" x14ac:dyDescent="0.35">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row>
    <row r="390" spans="2:28" ht="23.25" customHeight="1" x14ac:dyDescent="0.35">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row>
    <row r="391" spans="2:28" ht="23.25" customHeight="1" x14ac:dyDescent="0.35">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row>
    <row r="392" spans="2:28" ht="23.25" customHeight="1" x14ac:dyDescent="0.35">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row>
    <row r="393" spans="2:28" ht="23.25" customHeight="1" x14ac:dyDescent="0.35">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row>
    <row r="394" spans="2:28" ht="23.25" customHeight="1" x14ac:dyDescent="0.35">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row>
    <row r="395" spans="2:28" ht="23.25" customHeight="1" x14ac:dyDescent="0.35">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row>
    <row r="396" spans="2:28" ht="23.25" customHeight="1" x14ac:dyDescent="0.35">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row>
    <row r="397" spans="2:28" ht="23.25" customHeight="1" x14ac:dyDescent="0.35">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row>
    <row r="398" spans="2:28" ht="23.25" customHeight="1" x14ac:dyDescent="0.35">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row>
    <row r="399" spans="2:28" ht="23.25" customHeight="1" x14ac:dyDescent="0.35">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row>
    <row r="400" spans="2:28" ht="23.25" customHeight="1" x14ac:dyDescent="0.35">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row>
    <row r="401" spans="2:28" ht="23.25" customHeight="1" x14ac:dyDescent="0.35">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row>
    <row r="402" spans="2:28" ht="23.25" customHeight="1" x14ac:dyDescent="0.35">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row>
    <row r="403" spans="2:28" ht="23.25" customHeight="1" x14ac:dyDescent="0.35">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row>
    <row r="404" spans="2:28" ht="23.25" customHeight="1" x14ac:dyDescent="0.35">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row>
    <row r="405" spans="2:28" ht="23.25" customHeight="1" x14ac:dyDescent="0.35">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row>
    <row r="406" spans="2:28" ht="23.25" customHeight="1" x14ac:dyDescent="0.35">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row>
    <row r="407" spans="2:28" ht="23.25" customHeight="1" x14ac:dyDescent="0.35">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row>
    <row r="408" spans="2:28" ht="23.25" customHeight="1" x14ac:dyDescent="0.35">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row>
    <row r="409" spans="2:28" ht="23.25" customHeight="1" x14ac:dyDescent="0.35">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row>
    <row r="410" spans="2:28" ht="23.25" customHeight="1" x14ac:dyDescent="0.35">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row>
    <row r="411" spans="2:28" ht="23.25" customHeight="1" x14ac:dyDescent="0.35">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row>
    <row r="412" spans="2:28" ht="23.25" customHeight="1" x14ac:dyDescent="0.35">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row>
    <row r="413" spans="2:28" ht="23.25" customHeight="1" x14ac:dyDescent="0.35">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row>
    <row r="414" spans="2:28" ht="23.25" customHeight="1" x14ac:dyDescent="0.35">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row>
    <row r="415" spans="2:28" ht="23.25" customHeight="1" x14ac:dyDescent="0.35">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row>
    <row r="416" spans="2:28" ht="23.25" customHeight="1" x14ac:dyDescent="0.35">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row>
    <row r="417" spans="2:28" ht="23.25" customHeight="1" x14ac:dyDescent="0.35">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row>
    <row r="418" spans="2:28" ht="23.25" customHeight="1" x14ac:dyDescent="0.35">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row>
    <row r="419" spans="2:28" ht="23.25" customHeight="1" x14ac:dyDescent="0.35">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row>
    <row r="420" spans="2:28" ht="23.25" customHeight="1" x14ac:dyDescent="0.35">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row>
    <row r="421" spans="2:28" ht="23.25" customHeight="1" x14ac:dyDescent="0.35">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row>
    <row r="422" spans="2:28" ht="23.25" customHeight="1" x14ac:dyDescent="0.35">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row>
    <row r="423" spans="2:28" ht="23.25" customHeight="1" x14ac:dyDescent="0.35">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row>
    <row r="424" spans="2:28" ht="23.25" customHeight="1" x14ac:dyDescent="0.35">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row>
    <row r="425" spans="2:28" ht="23.25" customHeight="1" x14ac:dyDescent="0.35">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row>
    <row r="426" spans="2:28" ht="23.25" customHeight="1" x14ac:dyDescent="0.35">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row>
    <row r="427" spans="2:28" ht="23.25" customHeight="1" x14ac:dyDescent="0.35">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row>
    <row r="428" spans="2:28" ht="23.25" customHeight="1" x14ac:dyDescent="0.35">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row>
    <row r="429" spans="2:28" ht="23.25" customHeight="1" x14ac:dyDescent="0.35">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row>
    <row r="430" spans="2:28" ht="23.25" customHeight="1" x14ac:dyDescent="0.35">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row>
    <row r="431" spans="2:28" ht="23.25" customHeight="1" x14ac:dyDescent="0.35">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row>
    <row r="432" spans="2:28" ht="23.25" customHeight="1" x14ac:dyDescent="0.35">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row>
    <row r="433" spans="2:28" ht="23.25" customHeight="1" x14ac:dyDescent="0.35">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row>
    <row r="434" spans="2:28" ht="23.25" customHeight="1" x14ac:dyDescent="0.35">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row>
    <row r="435" spans="2:28" ht="23.25" customHeight="1" x14ac:dyDescent="0.35">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row>
    <row r="436" spans="2:28" ht="23.25" customHeight="1" x14ac:dyDescent="0.35">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row>
    <row r="437" spans="2:28" ht="23.25" customHeight="1" x14ac:dyDescent="0.35">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row>
    <row r="438" spans="2:28" ht="23.25" customHeight="1" x14ac:dyDescent="0.35">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row>
    <row r="439" spans="2:28" ht="23.25" customHeight="1" x14ac:dyDescent="0.35">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row>
    <row r="440" spans="2:28" ht="23.25" customHeight="1" x14ac:dyDescent="0.35">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row>
    <row r="441" spans="2:28" ht="23.25" customHeight="1" x14ac:dyDescent="0.35">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row>
    <row r="442" spans="2:28" ht="23.25" customHeight="1" x14ac:dyDescent="0.35">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row>
    <row r="443" spans="2:28" ht="23.25" customHeight="1" x14ac:dyDescent="0.35">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row>
    <row r="444" spans="2:28" ht="23.25" customHeight="1" x14ac:dyDescent="0.35">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row>
    <row r="445" spans="2:28" ht="23.25" customHeight="1" x14ac:dyDescent="0.35">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row>
    <row r="446" spans="2:28" ht="23.25" customHeight="1" x14ac:dyDescent="0.35">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row>
    <row r="447" spans="2:28" ht="23.25" customHeight="1" x14ac:dyDescent="0.35">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row>
    <row r="448" spans="2:28" ht="23.25" customHeight="1" x14ac:dyDescent="0.35">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row>
    <row r="449" spans="2:28" ht="23.25" customHeight="1" x14ac:dyDescent="0.35">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row>
    <row r="450" spans="2:28" ht="23.25" customHeight="1" x14ac:dyDescent="0.35">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row>
    <row r="451" spans="2:28" ht="23.25" customHeight="1" x14ac:dyDescent="0.35">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row>
    <row r="452" spans="2:28" ht="23.25" customHeight="1" x14ac:dyDescent="0.35">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row>
    <row r="453" spans="2:28" ht="23.25" customHeight="1" x14ac:dyDescent="0.35">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row>
    <row r="454" spans="2:28" ht="23.25" customHeight="1" x14ac:dyDescent="0.35">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row>
    <row r="455" spans="2:28" ht="23.25" customHeight="1" x14ac:dyDescent="0.35">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row>
    <row r="456" spans="2:28" ht="23.25" customHeight="1" x14ac:dyDescent="0.35">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row>
    <row r="457" spans="2:28" ht="23.25" customHeight="1" x14ac:dyDescent="0.35">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row>
    <row r="458" spans="2:28" ht="23.25" customHeight="1" x14ac:dyDescent="0.35">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row>
    <row r="459" spans="2:28" ht="23.25" customHeight="1" x14ac:dyDescent="0.35">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row>
    <row r="460" spans="2:28" ht="23.25" customHeight="1" x14ac:dyDescent="0.35">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row>
    <row r="461" spans="2:28" ht="23.25" customHeight="1" x14ac:dyDescent="0.35">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row>
    <row r="462" spans="2:28" ht="23.25" customHeight="1" x14ac:dyDescent="0.35">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row>
    <row r="463" spans="2:28" ht="23.25" customHeight="1" x14ac:dyDescent="0.35">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row>
    <row r="464" spans="2:28" ht="23.25" customHeight="1" x14ac:dyDescent="0.35">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row>
    <row r="465" spans="2:28" ht="23.25" customHeight="1" x14ac:dyDescent="0.35">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row>
    <row r="466" spans="2:28" ht="23.25" customHeight="1" x14ac:dyDescent="0.35">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row>
    <row r="467" spans="2:28" ht="23.25" customHeight="1" x14ac:dyDescent="0.35">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row>
    <row r="468" spans="2:28" ht="23.25" customHeight="1" x14ac:dyDescent="0.35">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row>
    <row r="469" spans="2:28" ht="23.25" customHeight="1" x14ac:dyDescent="0.35">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row>
    <row r="470" spans="2:28" ht="23.25" customHeight="1" x14ac:dyDescent="0.35">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row>
    <row r="471" spans="2:28" ht="23.25" customHeight="1" x14ac:dyDescent="0.35">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row>
    <row r="472" spans="2:28" ht="23.25" customHeight="1" x14ac:dyDescent="0.35">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row>
    <row r="473" spans="2:28" ht="23.25" customHeight="1" x14ac:dyDescent="0.35">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row>
    <row r="474" spans="2:28" ht="23.25" customHeight="1" x14ac:dyDescent="0.35">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row>
    <row r="475" spans="2:28" ht="23.25" customHeight="1" x14ac:dyDescent="0.35">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row>
    <row r="476" spans="2:28" ht="23.25" customHeight="1" x14ac:dyDescent="0.35">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row>
    <row r="477" spans="2:28" ht="23.25" customHeight="1" x14ac:dyDescent="0.35">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row>
    <row r="478" spans="2:28" ht="23.25" customHeight="1" x14ac:dyDescent="0.35">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row>
    <row r="479" spans="2:28" ht="23.25" customHeight="1" x14ac:dyDescent="0.35">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row>
    <row r="480" spans="2:28" ht="23.25" customHeight="1" x14ac:dyDescent="0.35">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row>
    <row r="481" spans="2:28" ht="23.25" customHeight="1" x14ac:dyDescent="0.35">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row>
    <row r="482" spans="2:28" ht="23.25" customHeight="1" x14ac:dyDescent="0.35">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row>
    <row r="483" spans="2:28" ht="23.25" customHeight="1" x14ac:dyDescent="0.35">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row>
    <row r="484" spans="2:28" ht="23.25" customHeight="1" x14ac:dyDescent="0.35">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row>
    <row r="485" spans="2:28" ht="23.25" customHeight="1" x14ac:dyDescent="0.35">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row>
    <row r="486" spans="2:28" ht="23.25" customHeight="1" x14ac:dyDescent="0.35">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row>
    <row r="487" spans="2:28" ht="23.25" customHeight="1" x14ac:dyDescent="0.35">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row>
    <row r="488" spans="2:28" ht="23.25" customHeight="1" x14ac:dyDescent="0.35">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row>
    <row r="489" spans="2:28" ht="23.25" customHeight="1" x14ac:dyDescent="0.35">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row>
    <row r="490" spans="2:28" ht="23.25" customHeight="1" x14ac:dyDescent="0.35">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row>
    <row r="491" spans="2:28" ht="23.25" customHeight="1" x14ac:dyDescent="0.35">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row>
    <row r="492" spans="2:28" ht="23.25" customHeight="1" x14ac:dyDescent="0.35">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row>
    <row r="493" spans="2:28" ht="23.25" customHeight="1" x14ac:dyDescent="0.35">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row>
    <row r="494" spans="2:28" ht="23.25" customHeight="1" x14ac:dyDescent="0.35">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row>
    <row r="495" spans="2:28" ht="23.25" customHeight="1" x14ac:dyDescent="0.35">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row>
    <row r="496" spans="2:28" ht="23.25" customHeight="1" x14ac:dyDescent="0.35">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row>
    <row r="497" spans="2:28" ht="23.25" customHeight="1" x14ac:dyDescent="0.35">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row>
    <row r="498" spans="2:28" ht="23.25" customHeight="1" x14ac:dyDescent="0.35">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row>
    <row r="499" spans="2:28" ht="23.25" customHeight="1" x14ac:dyDescent="0.35">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row>
    <row r="500" spans="2:28" ht="23.25" customHeight="1" x14ac:dyDescent="0.35">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row>
    <row r="501" spans="2:28" ht="23.25" customHeight="1" x14ac:dyDescent="0.35">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row>
    <row r="502" spans="2:28" ht="23.25" customHeight="1" x14ac:dyDescent="0.35">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row>
    <row r="503" spans="2:28" ht="23.25" customHeight="1" x14ac:dyDescent="0.35">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row>
    <row r="504" spans="2:28" ht="23.25" customHeight="1" x14ac:dyDescent="0.35">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row>
    <row r="505" spans="2:28" ht="23.25" customHeight="1" x14ac:dyDescent="0.35">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row>
    <row r="506" spans="2:28" ht="23.25" customHeight="1" x14ac:dyDescent="0.35">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row>
    <row r="507" spans="2:28" ht="23.25" customHeight="1" x14ac:dyDescent="0.35">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row>
    <row r="508" spans="2:28" ht="23.25" customHeight="1" x14ac:dyDescent="0.35">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row>
    <row r="509" spans="2:28" ht="23.25" customHeight="1" x14ac:dyDescent="0.35">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row>
    <row r="510" spans="2:28" ht="23.25" customHeight="1" x14ac:dyDescent="0.35">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row>
    <row r="511" spans="2:28" ht="23.25" customHeight="1" x14ac:dyDescent="0.35">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row>
    <row r="512" spans="2:28" ht="23.25" customHeight="1" x14ac:dyDescent="0.35">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row>
    <row r="513" spans="2:28" ht="23.25" customHeight="1" x14ac:dyDescent="0.35">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row>
    <row r="514" spans="2:28" ht="23.25" customHeight="1" x14ac:dyDescent="0.35">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row>
    <row r="515" spans="2:28" ht="23.25" customHeight="1" x14ac:dyDescent="0.35">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row>
    <row r="516" spans="2:28" ht="23.25" customHeight="1" x14ac:dyDescent="0.35">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row>
    <row r="517" spans="2:28" ht="23.25" customHeight="1" x14ac:dyDescent="0.35">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row>
    <row r="518" spans="2:28" ht="23.25" customHeight="1" x14ac:dyDescent="0.35">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row>
    <row r="519" spans="2:28" ht="23.25" customHeight="1" x14ac:dyDescent="0.35">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row>
    <row r="520" spans="2:28" ht="23.25" customHeight="1" x14ac:dyDescent="0.35">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row>
    <row r="521" spans="2:28" ht="23.25" customHeight="1" x14ac:dyDescent="0.35">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row>
    <row r="522" spans="2:28" ht="23.25" customHeight="1" x14ac:dyDescent="0.35">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row>
    <row r="523" spans="2:28" ht="23.25" customHeight="1" x14ac:dyDescent="0.35">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row>
    <row r="524" spans="2:28" ht="23.25" customHeight="1" x14ac:dyDescent="0.35">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row>
    <row r="525" spans="2:28" ht="23.25" customHeight="1" x14ac:dyDescent="0.35">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row>
    <row r="526" spans="2:28" ht="23.25" customHeight="1" x14ac:dyDescent="0.35">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row>
    <row r="527" spans="2:28" ht="23.25" customHeight="1" x14ac:dyDescent="0.35">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row>
    <row r="528" spans="2:28" ht="23.25" customHeight="1" x14ac:dyDescent="0.35">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row>
    <row r="529" spans="2:28" ht="23.25" customHeight="1" x14ac:dyDescent="0.35">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row>
    <row r="530" spans="2:28" ht="23.25" customHeight="1" x14ac:dyDescent="0.35">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row>
    <row r="531" spans="2:28" ht="23.25" customHeight="1" x14ac:dyDescent="0.35">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row>
    <row r="532" spans="2:28" ht="23.25" customHeight="1" x14ac:dyDescent="0.35">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row>
    <row r="533" spans="2:28" ht="23.25" customHeight="1" x14ac:dyDescent="0.35">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row>
    <row r="534" spans="2:28" ht="23.25" customHeight="1" x14ac:dyDescent="0.35">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row>
    <row r="535" spans="2:28" ht="23.25" customHeight="1" x14ac:dyDescent="0.35">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row>
    <row r="536" spans="2:28" ht="23.25" customHeight="1" x14ac:dyDescent="0.35">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row>
    <row r="537" spans="2:28" ht="23.25" customHeight="1" x14ac:dyDescent="0.35">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row>
    <row r="538" spans="2:28" ht="23.25" customHeight="1" x14ac:dyDescent="0.35">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row>
    <row r="539" spans="2:28" ht="23.25" customHeight="1" x14ac:dyDescent="0.35">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row>
    <row r="540" spans="2:28" ht="23.25" customHeight="1" x14ac:dyDescent="0.35">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row>
    <row r="541" spans="2:28" ht="23.25" customHeight="1" x14ac:dyDescent="0.35">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row>
    <row r="542" spans="2:28" ht="23.25" customHeight="1" x14ac:dyDescent="0.35">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row>
    <row r="543" spans="2:28" ht="23.25" customHeight="1" x14ac:dyDescent="0.35">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row>
    <row r="544" spans="2:28" ht="23.25" customHeight="1" x14ac:dyDescent="0.35">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row>
    <row r="545" spans="2:28" ht="23.25" customHeight="1" x14ac:dyDescent="0.35">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row>
    <row r="546" spans="2:28" ht="23.25" customHeight="1" x14ac:dyDescent="0.35">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row>
    <row r="547" spans="2:28" ht="23.25" customHeight="1" x14ac:dyDescent="0.35">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row>
    <row r="548" spans="2:28" ht="23.25" customHeight="1" x14ac:dyDescent="0.35">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row>
    <row r="549" spans="2:28" ht="23.25" customHeight="1" x14ac:dyDescent="0.35">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row>
    <row r="550" spans="2:28" ht="23.25" customHeight="1" x14ac:dyDescent="0.35">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row>
    <row r="551" spans="2:28" ht="23.25" customHeight="1" x14ac:dyDescent="0.35">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row>
    <row r="552" spans="2:28" ht="23.25" customHeight="1" x14ac:dyDescent="0.35">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row>
    <row r="553" spans="2:28" ht="23.25" customHeight="1" x14ac:dyDescent="0.35">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row>
    <row r="554" spans="2:28" ht="23.25" customHeight="1" x14ac:dyDescent="0.35">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row>
    <row r="555" spans="2:28" ht="23.25" customHeight="1" x14ac:dyDescent="0.35">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row>
    <row r="556" spans="2:28" ht="23.25" customHeight="1" x14ac:dyDescent="0.35">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row>
    <row r="557" spans="2:28" ht="23.25" customHeight="1" x14ac:dyDescent="0.35">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row>
    <row r="558" spans="2:28" ht="23.25" customHeight="1" x14ac:dyDescent="0.35">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row>
    <row r="559" spans="2:28" ht="23.25" customHeight="1" x14ac:dyDescent="0.35">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row>
    <row r="560" spans="2:28" ht="23.25" customHeight="1" x14ac:dyDescent="0.35">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row>
    <row r="561" spans="2:28" ht="23.25" customHeight="1" x14ac:dyDescent="0.35">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row>
    <row r="562" spans="2:28" ht="23.25" customHeight="1" x14ac:dyDescent="0.35">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row>
    <row r="563" spans="2:28" ht="23.25" customHeight="1" x14ac:dyDescent="0.35">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row>
    <row r="564" spans="2:28" ht="23.25" customHeight="1" x14ac:dyDescent="0.35">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row>
    <row r="565" spans="2:28" ht="23.25" customHeight="1" x14ac:dyDescent="0.35">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row>
    <row r="566" spans="2:28" ht="23.25" customHeight="1" x14ac:dyDescent="0.35">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row>
    <row r="567" spans="2:28" ht="23.25" customHeight="1" x14ac:dyDescent="0.35">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row>
    <row r="568" spans="2:28" ht="23.25" customHeight="1" x14ac:dyDescent="0.35">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row>
    <row r="569" spans="2:28" ht="23.25" customHeight="1" x14ac:dyDescent="0.35">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row>
    <row r="570" spans="2:28" ht="23.25" customHeight="1" x14ac:dyDescent="0.35">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row>
    <row r="571" spans="2:28" ht="23.25" customHeight="1" x14ac:dyDescent="0.35">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row>
    <row r="572" spans="2:28" ht="23.25" customHeight="1" x14ac:dyDescent="0.35">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row>
    <row r="573" spans="2:28" ht="23.25" customHeight="1" x14ac:dyDescent="0.35">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row>
    <row r="574" spans="2:28" ht="23.25" customHeight="1" x14ac:dyDescent="0.35">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row>
    <row r="575" spans="2:28" ht="23.25" customHeight="1" x14ac:dyDescent="0.35">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row>
    <row r="576" spans="2:28" ht="23.25" customHeight="1" x14ac:dyDescent="0.35">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row>
    <row r="577" spans="2:28" ht="23.25" customHeight="1" x14ac:dyDescent="0.35">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row>
    <row r="578" spans="2:28" ht="23.25" customHeight="1" x14ac:dyDescent="0.35">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row>
    <row r="579" spans="2:28" ht="23.25" customHeight="1" x14ac:dyDescent="0.35">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row>
    <row r="580" spans="2:28" ht="23.25" customHeight="1" x14ac:dyDescent="0.35">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row>
    <row r="581" spans="2:28" ht="23.25" customHeight="1" x14ac:dyDescent="0.35">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row>
    <row r="582" spans="2:28" ht="23.25" customHeight="1" x14ac:dyDescent="0.35">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row>
    <row r="583" spans="2:28" ht="23.25" customHeight="1" x14ac:dyDescent="0.35">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row>
    <row r="584" spans="2:28" ht="23.25" customHeight="1" x14ac:dyDescent="0.35">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row>
    <row r="585" spans="2:28" ht="23.25" customHeight="1" x14ac:dyDescent="0.35">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row>
    <row r="586" spans="2:28" ht="23.25" customHeight="1" x14ac:dyDescent="0.35">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row>
    <row r="587" spans="2:28" ht="23.25" customHeight="1" x14ac:dyDescent="0.35">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row>
    <row r="588" spans="2:28" ht="23.25" customHeight="1" x14ac:dyDescent="0.35">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row>
    <row r="589" spans="2:28" ht="23.25" customHeight="1" x14ac:dyDescent="0.35">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row>
    <row r="590" spans="2:28" ht="23.25" customHeight="1" x14ac:dyDescent="0.35">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row>
    <row r="591" spans="2:28" ht="23.25" customHeight="1" x14ac:dyDescent="0.35">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row>
    <row r="592" spans="2:28" ht="23.25" customHeight="1" x14ac:dyDescent="0.35">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row>
    <row r="593" spans="2:28" ht="23.25" customHeight="1" x14ac:dyDescent="0.35">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row>
    <row r="594" spans="2:28" ht="23.25" customHeight="1" x14ac:dyDescent="0.35">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row>
    <row r="595" spans="2:28" ht="23.25" customHeight="1" x14ac:dyDescent="0.35">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row>
    <row r="596" spans="2:28" ht="23.25" customHeight="1" x14ac:dyDescent="0.35">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row>
    <row r="597" spans="2:28" ht="23.25" customHeight="1" x14ac:dyDescent="0.35">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row>
    <row r="598" spans="2:28" ht="23.25" customHeight="1" x14ac:dyDescent="0.35">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row>
    <row r="599" spans="2:28" ht="23.25" customHeight="1" x14ac:dyDescent="0.35">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row>
    <row r="600" spans="2:28" ht="23.25" customHeight="1" x14ac:dyDescent="0.35">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row>
    <row r="601" spans="2:28" ht="23.25" customHeight="1" x14ac:dyDescent="0.35">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row>
    <row r="602" spans="2:28" ht="23.25" customHeight="1" x14ac:dyDescent="0.35">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row>
    <row r="603" spans="2:28" ht="23.25" customHeight="1" x14ac:dyDescent="0.35">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row>
    <row r="604" spans="2:28" ht="23.25" customHeight="1" x14ac:dyDescent="0.35">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row>
    <row r="605" spans="2:28" ht="23.25" customHeight="1" x14ac:dyDescent="0.35">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row>
    <row r="606" spans="2:28" ht="23.25" customHeight="1" x14ac:dyDescent="0.35">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row>
    <row r="607" spans="2:28" ht="23.25" customHeight="1" x14ac:dyDescent="0.35">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row>
    <row r="608" spans="2:28" ht="23.25" customHeight="1" x14ac:dyDescent="0.35">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row>
    <row r="609" spans="2:28" ht="23.25" customHeight="1" x14ac:dyDescent="0.35">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row>
    <row r="610" spans="2:28" ht="23.25" customHeight="1" x14ac:dyDescent="0.35">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row>
    <row r="611" spans="2:28" ht="23.25" customHeight="1" x14ac:dyDescent="0.35">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row>
    <row r="612" spans="2:28" ht="23.25" customHeight="1" x14ac:dyDescent="0.35">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row>
    <row r="613" spans="2:28" ht="23.25" customHeight="1" x14ac:dyDescent="0.35">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row>
    <row r="614" spans="2:28" ht="23.25" customHeight="1" x14ac:dyDescent="0.35">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row>
    <row r="615" spans="2:28" ht="23.25" customHeight="1" x14ac:dyDescent="0.35">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row>
    <row r="616" spans="2:28" ht="23.25" customHeight="1" x14ac:dyDescent="0.35">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row>
    <row r="617" spans="2:28" ht="23.25" customHeight="1" x14ac:dyDescent="0.35">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row>
    <row r="618" spans="2:28" ht="23.25" customHeight="1" x14ac:dyDescent="0.35">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row>
    <row r="619" spans="2:28" ht="23.25" customHeight="1" x14ac:dyDescent="0.35">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row>
    <row r="620" spans="2:28" ht="23.25" customHeight="1" x14ac:dyDescent="0.35">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row>
    <row r="621" spans="2:28" ht="23.25" customHeight="1" x14ac:dyDescent="0.35">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row>
    <row r="622" spans="2:28" ht="23.25" customHeight="1" x14ac:dyDescent="0.35">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row>
    <row r="623" spans="2:28" ht="23.25" customHeight="1" x14ac:dyDescent="0.35">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row>
    <row r="624" spans="2:28" ht="23.25" customHeight="1" x14ac:dyDescent="0.35">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row>
    <row r="625" spans="2:28" ht="23.25" customHeight="1" x14ac:dyDescent="0.35">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row>
    <row r="626" spans="2:28" ht="23.25" customHeight="1" x14ac:dyDescent="0.35">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row>
    <row r="627" spans="2:28" ht="23.25" customHeight="1" x14ac:dyDescent="0.35">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row>
    <row r="628" spans="2:28" ht="23.25" customHeight="1" x14ac:dyDescent="0.35">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row>
    <row r="629" spans="2:28" ht="23.25" customHeight="1" x14ac:dyDescent="0.35">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row>
    <row r="630" spans="2:28" ht="23.25" customHeight="1" x14ac:dyDescent="0.35">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row>
    <row r="631" spans="2:28" ht="23.25" customHeight="1" x14ac:dyDescent="0.35">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row>
    <row r="632" spans="2:28" ht="23.25" customHeight="1" x14ac:dyDescent="0.35">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row>
    <row r="633" spans="2:28" ht="23.25" customHeight="1" x14ac:dyDescent="0.35">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row>
    <row r="634" spans="2:28" ht="23.25" customHeight="1" x14ac:dyDescent="0.35">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row>
    <row r="635" spans="2:28" ht="23.25" customHeight="1" x14ac:dyDescent="0.35">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row>
    <row r="636" spans="2:28" ht="23.25" customHeight="1" x14ac:dyDescent="0.35">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row>
    <row r="637" spans="2:28" ht="23.25" customHeight="1" x14ac:dyDescent="0.35">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row>
    <row r="638" spans="2:28" ht="23.25" customHeight="1" x14ac:dyDescent="0.35">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row>
    <row r="639" spans="2:28" ht="23.25" customHeight="1" x14ac:dyDescent="0.35">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row>
    <row r="640" spans="2:28" ht="23.25" customHeight="1" x14ac:dyDescent="0.35">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row>
    <row r="641" spans="2:28" ht="23.25" customHeight="1" x14ac:dyDescent="0.35">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row>
    <row r="642" spans="2:28" ht="23.25" customHeight="1" x14ac:dyDescent="0.35">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row>
    <row r="643" spans="2:28" ht="23.25" customHeight="1" x14ac:dyDescent="0.35">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row>
    <row r="644" spans="2:28" ht="23.25" customHeight="1" x14ac:dyDescent="0.35">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row>
    <row r="645" spans="2:28" ht="23.25" customHeight="1" x14ac:dyDescent="0.35">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row>
    <row r="646" spans="2:28" ht="23.25" customHeight="1" x14ac:dyDescent="0.35">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row>
    <row r="647" spans="2:28" ht="23.25" customHeight="1" x14ac:dyDescent="0.35">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row>
    <row r="648" spans="2:28" ht="23.25" customHeight="1" x14ac:dyDescent="0.35">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row>
    <row r="649" spans="2:28" ht="23.25" customHeight="1" x14ac:dyDescent="0.35">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row>
    <row r="650" spans="2:28" ht="23.25" customHeight="1" x14ac:dyDescent="0.35">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row>
    <row r="651" spans="2:28" ht="23.25" customHeight="1" x14ac:dyDescent="0.35">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row>
    <row r="652" spans="2:28" ht="23.25" customHeight="1" x14ac:dyDescent="0.35">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row>
    <row r="653" spans="2:28" ht="23.25" customHeight="1" x14ac:dyDescent="0.35">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row>
    <row r="654" spans="2:28" ht="23.25" customHeight="1" x14ac:dyDescent="0.35">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row>
    <row r="655" spans="2:28" ht="23.25" customHeight="1" x14ac:dyDescent="0.35">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row>
    <row r="656" spans="2:28" ht="23.25" customHeight="1" x14ac:dyDescent="0.35">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row>
    <row r="657" spans="2:28" ht="23.25" customHeight="1" x14ac:dyDescent="0.35">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row>
    <row r="658" spans="2:28" ht="23.25" customHeight="1" x14ac:dyDescent="0.35">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row>
    <row r="659" spans="2:28" ht="23.25" customHeight="1" x14ac:dyDescent="0.35">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row>
    <row r="660" spans="2:28" ht="23.25" customHeight="1" x14ac:dyDescent="0.35">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row>
    <row r="661" spans="2:28" ht="23.25" customHeight="1" x14ac:dyDescent="0.35">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row>
    <row r="662" spans="2:28" ht="23.25" customHeight="1" x14ac:dyDescent="0.35">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row>
    <row r="663" spans="2:28" ht="23.25" customHeight="1" x14ac:dyDescent="0.35">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row>
    <row r="664" spans="2:28" ht="23.25" customHeight="1" x14ac:dyDescent="0.35">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row>
    <row r="665" spans="2:28" ht="23.25" customHeight="1" x14ac:dyDescent="0.35">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row>
    <row r="666" spans="2:28" ht="23.25" customHeight="1" x14ac:dyDescent="0.35">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row>
    <row r="667" spans="2:28" ht="23.25" customHeight="1" x14ac:dyDescent="0.35">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row>
    <row r="668" spans="2:28" ht="23.25" customHeight="1" x14ac:dyDescent="0.35">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row>
    <row r="669" spans="2:28" ht="23.25" customHeight="1" x14ac:dyDescent="0.35">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row>
    <row r="670" spans="2:28" ht="23.25" customHeight="1" x14ac:dyDescent="0.35">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row>
    <row r="671" spans="2:28" ht="23.25" customHeight="1" x14ac:dyDescent="0.35">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row>
    <row r="672" spans="2:28" ht="23.25" customHeight="1" x14ac:dyDescent="0.35">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row>
    <row r="673" spans="2:28" ht="23.25" customHeight="1" x14ac:dyDescent="0.35">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row>
    <row r="674" spans="2:28" ht="23.25" customHeight="1" x14ac:dyDescent="0.35">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row>
    <row r="675" spans="2:28" ht="23.25" customHeight="1" x14ac:dyDescent="0.35">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row>
    <row r="676" spans="2:28" ht="23.25" customHeight="1" x14ac:dyDescent="0.35">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row>
    <row r="677" spans="2:28" ht="23.25" customHeight="1" x14ac:dyDescent="0.35">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row>
    <row r="678" spans="2:28" ht="23.25" customHeight="1" x14ac:dyDescent="0.35">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row>
    <row r="679" spans="2:28" ht="23.25" customHeight="1" x14ac:dyDescent="0.35">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row>
    <row r="680" spans="2:28" ht="23.25" customHeight="1" x14ac:dyDescent="0.35">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row>
    <row r="681" spans="2:28" ht="23.25" customHeight="1" x14ac:dyDescent="0.35">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row>
    <row r="682" spans="2:28" ht="23.25" customHeight="1" x14ac:dyDescent="0.35">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row>
    <row r="683" spans="2:28" ht="23.25" customHeight="1" x14ac:dyDescent="0.35">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row>
    <row r="684" spans="2:28" ht="23.25" customHeight="1" x14ac:dyDescent="0.35">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row>
    <row r="685" spans="2:28" ht="23.25" customHeight="1" x14ac:dyDescent="0.35">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row>
    <row r="686" spans="2:28" ht="23.25" customHeight="1" x14ac:dyDescent="0.35">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row>
    <row r="687" spans="2:28" ht="23.25" customHeight="1" x14ac:dyDescent="0.35">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row>
    <row r="688" spans="2:28" ht="23.25" customHeight="1" x14ac:dyDescent="0.35">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row>
    <row r="689" spans="2:28" ht="23.25" customHeight="1" x14ac:dyDescent="0.35">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row>
    <row r="690" spans="2:28" ht="23.25" customHeight="1" x14ac:dyDescent="0.35">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row>
    <row r="691" spans="2:28" ht="23.25" customHeight="1" x14ac:dyDescent="0.35">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row>
    <row r="692" spans="2:28" ht="23.25" customHeight="1" x14ac:dyDescent="0.35">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row>
    <row r="693" spans="2:28" ht="23.25" customHeight="1" x14ac:dyDescent="0.35">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row>
    <row r="694" spans="2:28" ht="23.25" customHeight="1" x14ac:dyDescent="0.35">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row>
    <row r="695" spans="2:28" ht="23.25" customHeight="1" x14ac:dyDescent="0.35">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row>
    <row r="696" spans="2:28" ht="23.25" customHeight="1" x14ac:dyDescent="0.35">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row>
    <row r="697" spans="2:28" ht="23.25" customHeight="1" x14ac:dyDescent="0.35">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row>
    <row r="698" spans="2:28" ht="23.25" customHeight="1" x14ac:dyDescent="0.35">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row>
    <row r="699" spans="2:28" ht="23.25" customHeight="1" x14ac:dyDescent="0.35">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row>
    <row r="700" spans="2:28" ht="23.25" customHeight="1" x14ac:dyDescent="0.35">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row>
    <row r="701" spans="2:28" ht="23.25" customHeight="1" x14ac:dyDescent="0.35">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row>
    <row r="702" spans="2:28" ht="23.25" customHeight="1" x14ac:dyDescent="0.35">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row>
    <row r="703" spans="2:28" ht="23.25" customHeight="1" x14ac:dyDescent="0.35">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row>
    <row r="704" spans="2:28" ht="23.25" customHeight="1" x14ac:dyDescent="0.35">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row>
    <row r="705" spans="2:28" ht="23.25" customHeight="1" x14ac:dyDescent="0.35">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row>
    <row r="706" spans="2:28" ht="23.25" customHeight="1" x14ac:dyDescent="0.35">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row>
    <row r="707" spans="2:28" ht="23.25" customHeight="1" x14ac:dyDescent="0.35">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row>
    <row r="708" spans="2:28" ht="23.25" customHeight="1" x14ac:dyDescent="0.35">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row>
    <row r="709" spans="2:28" ht="23.25" customHeight="1" x14ac:dyDescent="0.35">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row>
    <row r="710" spans="2:28" ht="23.25" customHeight="1" x14ac:dyDescent="0.35">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row>
    <row r="711" spans="2:28" ht="23.25" customHeight="1" x14ac:dyDescent="0.35">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row>
    <row r="712" spans="2:28" ht="23.25" customHeight="1" x14ac:dyDescent="0.35">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row>
    <row r="713" spans="2:28" ht="23.25" customHeight="1" x14ac:dyDescent="0.35">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row>
    <row r="714" spans="2:28" ht="23.25" customHeight="1" x14ac:dyDescent="0.35">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row>
    <row r="715" spans="2:28" ht="23.25" customHeight="1" x14ac:dyDescent="0.35">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row>
    <row r="716" spans="2:28" ht="23.25" customHeight="1" x14ac:dyDescent="0.35">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row>
    <row r="717" spans="2:28" ht="23.25" customHeight="1" x14ac:dyDescent="0.35">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row>
    <row r="718" spans="2:28" ht="23.25" customHeight="1" x14ac:dyDescent="0.35">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row>
    <row r="719" spans="2:28" ht="23.25" customHeight="1" x14ac:dyDescent="0.35">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row>
    <row r="720" spans="2:28" ht="23.25" customHeight="1" x14ac:dyDescent="0.35">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row>
    <row r="721" spans="2:28" ht="23.25" customHeight="1" x14ac:dyDescent="0.35">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row>
    <row r="722" spans="2:28" ht="23.25" customHeight="1" x14ac:dyDescent="0.35">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row>
    <row r="723" spans="2:28" ht="23.25" customHeight="1" x14ac:dyDescent="0.35">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row>
    <row r="724" spans="2:28" ht="23.25" customHeight="1" x14ac:dyDescent="0.35">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row>
    <row r="725" spans="2:28" ht="23.25" customHeight="1" x14ac:dyDescent="0.35">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row>
    <row r="726" spans="2:28" ht="23.25" customHeight="1" x14ac:dyDescent="0.35">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row>
    <row r="727" spans="2:28" ht="23.25" customHeight="1" x14ac:dyDescent="0.35">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row>
    <row r="728" spans="2:28" ht="23.25" customHeight="1" x14ac:dyDescent="0.35">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row>
    <row r="729" spans="2:28" ht="23.25" customHeight="1" x14ac:dyDescent="0.35">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row>
    <row r="730" spans="2:28" ht="23.25" customHeight="1" x14ac:dyDescent="0.35">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row>
    <row r="731" spans="2:28" ht="23.25" customHeight="1" x14ac:dyDescent="0.35">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row>
    <row r="732" spans="2:28" ht="23.25" customHeight="1" x14ac:dyDescent="0.35">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row>
    <row r="733" spans="2:28" ht="23.25" customHeight="1" x14ac:dyDescent="0.35">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row>
    <row r="734" spans="2:28" ht="23.25" customHeight="1" x14ac:dyDescent="0.35">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row>
    <row r="735" spans="2:28" ht="23.25" customHeight="1" x14ac:dyDescent="0.35">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row>
    <row r="736" spans="2:28" ht="23.25" customHeight="1" x14ac:dyDescent="0.35">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row>
    <row r="737" spans="2:28" ht="23.25" customHeight="1" x14ac:dyDescent="0.35">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row>
    <row r="738" spans="2:28" ht="23.25" customHeight="1" x14ac:dyDescent="0.35">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row>
    <row r="739" spans="2:28" ht="23.25" customHeight="1" x14ac:dyDescent="0.35">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row>
    <row r="740" spans="2:28" ht="23.25" customHeight="1" x14ac:dyDescent="0.35">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row>
    <row r="741" spans="2:28" ht="23.25" customHeight="1" x14ac:dyDescent="0.35">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row>
    <row r="742" spans="2:28" ht="23.25" customHeight="1" x14ac:dyDescent="0.35">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row>
    <row r="743" spans="2:28" ht="23.25" customHeight="1" x14ac:dyDescent="0.35">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row>
    <row r="744" spans="2:28" ht="23.25" customHeight="1" x14ac:dyDescent="0.35">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row>
    <row r="745" spans="2:28" ht="23.25" customHeight="1" x14ac:dyDescent="0.35">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row>
    <row r="746" spans="2:28" ht="23.25" customHeight="1" x14ac:dyDescent="0.35">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row>
    <row r="747" spans="2:28" ht="23.25" customHeight="1" x14ac:dyDescent="0.35">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row>
    <row r="748" spans="2:28" ht="23.25" customHeight="1" x14ac:dyDescent="0.35">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row>
    <row r="749" spans="2:28" ht="23.25" customHeight="1" x14ac:dyDescent="0.35">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row>
    <row r="750" spans="2:28" ht="23.25" customHeight="1" x14ac:dyDescent="0.35">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row>
    <row r="751" spans="2:28" ht="23.25" customHeight="1" x14ac:dyDescent="0.35">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row>
    <row r="752" spans="2:28" ht="23.25" customHeight="1" x14ac:dyDescent="0.35">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row>
    <row r="753" spans="2:28" ht="23.25" customHeight="1" x14ac:dyDescent="0.35">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row>
    <row r="754" spans="2:28" ht="23.25" customHeight="1" x14ac:dyDescent="0.35">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row>
    <row r="755" spans="2:28" ht="23.25" customHeight="1" x14ac:dyDescent="0.35">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row>
    <row r="756" spans="2:28" ht="23.25" customHeight="1" x14ac:dyDescent="0.35">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row>
    <row r="757" spans="2:28" ht="23.25" customHeight="1" x14ac:dyDescent="0.35">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row>
    <row r="758" spans="2:28" ht="23.25" customHeight="1" x14ac:dyDescent="0.35">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row>
    <row r="759" spans="2:28" ht="23.25" customHeight="1" x14ac:dyDescent="0.35">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row>
    <row r="760" spans="2:28" ht="23.25" customHeight="1" x14ac:dyDescent="0.35">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row>
    <row r="761" spans="2:28" ht="23.25" customHeight="1" x14ac:dyDescent="0.35">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row>
    <row r="762" spans="2:28" ht="23.25" customHeight="1" x14ac:dyDescent="0.35">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row>
    <row r="763" spans="2:28" ht="23.25" customHeight="1" x14ac:dyDescent="0.35">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row>
    <row r="764" spans="2:28" ht="23.25" customHeight="1" x14ac:dyDescent="0.35">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row>
    <row r="765" spans="2:28" ht="23.25" customHeight="1" x14ac:dyDescent="0.35">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row>
    <row r="766" spans="2:28" ht="23.25" customHeight="1" x14ac:dyDescent="0.35">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row>
    <row r="767" spans="2:28" ht="23.25" customHeight="1" x14ac:dyDescent="0.35">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row>
    <row r="768" spans="2:28" ht="23.25" customHeight="1" x14ac:dyDescent="0.35">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row>
    <row r="769" spans="2:28" ht="23.25" customHeight="1" x14ac:dyDescent="0.35">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row>
    <row r="770" spans="2:28" ht="23.25" customHeight="1" x14ac:dyDescent="0.35">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row>
    <row r="771" spans="2:28" ht="23.25" customHeight="1" x14ac:dyDescent="0.35">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row>
    <row r="772" spans="2:28" ht="23.25" customHeight="1" x14ac:dyDescent="0.35">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row>
    <row r="773" spans="2:28" ht="23.25" customHeight="1" x14ac:dyDescent="0.35">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row>
    <row r="774" spans="2:28" ht="23.25" customHeight="1" x14ac:dyDescent="0.35">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row>
    <row r="775" spans="2:28" ht="23.25" customHeight="1" x14ac:dyDescent="0.35">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row>
    <row r="776" spans="2:28" ht="23.25" customHeight="1" x14ac:dyDescent="0.35">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row>
    <row r="777" spans="2:28" ht="23.25" customHeight="1" x14ac:dyDescent="0.35">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row>
    <row r="778" spans="2:28" ht="23.25" customHeight="1" x14ac:dyDescent="0.35">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row>
    <row r="779" spans="2:28" ht="23.25" customHeight="1" x14ac:dyDescent="0.35">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row>
    <row r="780" spans="2:28" ht="23.25" customHeight="1" x14ac:dyDescent="0.35">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row>
    <row r="781" spans="2:28" ht="23.25" customHeight="1" x14ac:dyDescent="0.35">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row>
    <row r="782" spans="2:28" ht="23.25" customHeight="1" x14ac:dyDescent="0.35">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row>
    <row r="783" spans="2:28" ht="23.25" customHeight="1" x14ac:dyDescent="0.35">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row>
    <row r="784" spans="2:28" ht="23.25" customHeight="1" x14ac:dyDescent="0.35">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row>
    <row r="785" spans="2:28" ht="23.25" customHeight="1" x14ac:dyDescent="0.35">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row>
    <row r="786" spans="2:28" ht="23.25" customHeight="1" x14ac:dyDescent="0.35">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row>
    <row r="787" spans="2:28" ht="23.25" customHeight="1" x14ac:dyDescent="0.35">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row>
    <row r="788" spans="2:28" ht="23.25" customHeight="1" x14ac:dyDescent="0.35">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row>
    <row r="789" spans="2:28" ht="23.25" customHeight="1" x14ac:dyDescent="0.35">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row>
    <row r="790" spans="2:28" ht="23.25" customHeight="1" x14ac:dyDescent="0.35">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row>
    <row r="791" spans="2:28" ht="23.25" customHeight="1" x14ac:dyDescent="0.35">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row>
    <row r="792" spans="2:28" ht="23.25" customHeight="1" x14ac:dyDescent="0.35">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row>
    <row r="793" spans="2:28" ht="23.25" customHeight="1" x14ac:dyDescent="0.35">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row>
    <row r="794" spans="2:28" ht="23.25" customHeight="1" x14ac:dyDescent="0.35">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row>
    <row r="795" spans="2:28" ht="23.25" customHeight="1" x14ac:dyDescent="0.35">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row>
    <row r="796" spans="2:28" ht="23.25" customHeight="1" x14ac:dyDescent="0.35">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row>
    <row r="797" spans="2:28" ht="23.25" customHeight="1" x14ac:dyDescent="0.35">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row>
    <row r="798" spans="2:28" ht="23.25" customHeight="1" x14ac:dyDescent="0.35">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row>
    <row r="799" spans="2:28" ht="23.25" customHeight="1" x14ac:dyDescent="0.35">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row>
    <row r="800" spans="2:28" ht="23.25" customHeight="1" x14ac:dyDescent="0.35">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row>
    <row r="801" spans="2:28" ht="23.25" customHeight="1" x14ac:dyDescent="0.35">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row>
    <row r="802" spans="2:28" ht="23.25" customHeight="1" x14ac:dyDescent="0.35">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row>
    <row r="803" spans="2:28" ht="23.25" customHeight="1" x14ac:dyDescent="0.35">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row>
    <row r="804" spans="2:28" ht="23.25" customHeight="1" x14ac:dyDescent="0.35">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row>
    <row r="805" spans="2:28" ht="23.25" customHeight="1" x14ac:dyDescent="0.35">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row>
    <row r="806" spans="2:28" ht="23.25" customHeight="1" x14ac:dyDescent="0.35">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row>
    <row r="807" spans="2:28" ht="23.25" customHeight="1" x14ac:dyDescent="0.35">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row>
    <row r="808" spans="2:28" ht="23.25" customHeight="1" x14ac:dyDescent="0.35">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row>
    <row r="809" spans="2:28" ht="23.25" customHeight="1" x14ac:dyDescent="0.35">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row>
    <row r="810" spans="2:28" ht="23.25" customHeight="1" x14ac:dyDescent="0.35">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row>
    <row r="811" spans="2:28" ht="23.25" customHeight="1" x14ac:dyDescent="0.35">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row>
    <row r="812" spans="2:28" ht="23.25" customHeight="1" x14ac:dyDescent="0.35">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row>
    <row r="813" spans="2:28" ht="23.25" customHeight="1" x14ac:dyDescent="0.35">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row>
    <row r="814" spans="2:28" ht="23.25" customHeight="1" x14ac:dyDescent="0.35">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row>
    <row r="815" spans="2:28" ht="23.25" customHeight="1" x14ac:dyDescent="0.35">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row>
    <row r="816" spans="2:28" ht="23.25" customHeight="1" x14ac:dyDescent="0.35">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row>
    <row r="817" spans="2:28" ht="23.25" customHeight="1" x14ac:dyDescent="0.35">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row>
    <row r="818" spans="2:28" ht="23.25" customHeight="1" x14ac:dyDescent="0.35">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row>
    <row r="819" spans="2:28" ht="23.25" customHeight="1" x14ac:dyDescent="0.35">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row>
    <row r="820" spans="2:28" ht="23.25" customHeight="1" x14ac:dyDescent="0.35">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row>
    <row r="821" spans="2:28" ht="23.25" customHeight="1" x14ac:dyDescent="0.35">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row>
    <row r="822" spans="2:28" ht="23.25" customHeight="1" x14ac:dyDescent="0.35">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row>
    <row r="823" spans="2:28" ht="23.25" customHeight="1" x14ac:dyDescent="0.35">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row>
    <row r="824" spans="2:28" ht="23.25" customHeight="1" x14ac:dyDescent="0.35">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row>
    <row r="825" spans="2:28" ht="23.25" customHeight="1" x14ac:dyDescent="0.35">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row>
    <row r="826" spans="2:28" ht="23.25" customHeight="1" x14ac:dyDescent="0.35">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row>
    <row r="827" spans="2:28" ht="23.25" customHeight="1" x14ac:dyDescent="0.35">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row>
    <row r="828" spans="2:28" ht="23.25" customHeight="1" x14ac:dyDescent="0.35">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row>
    <row r="829" spans="2:28" ht="23.25" customHeight="1" x14ac:dyDescent="0.35">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row>
    <row r="830" spans="2:28" ht="23.25" customHeight="1" x14ac:dyDescent="0.35">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row>
    <row r="831" spans="2:28" ht="23.25" customHeight="1" x14ac:dyDescent="0.35">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row>
    <row r="832" spans="2:28" ht="23.25" customHeight="1" x14ac:dyDescent="0.35">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row>
    <row r="833" spans="2:28" ht="23.25" customHeight="1" x14ac:dyDescent="0.35">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row>
    <row r="834" spans="2:28" ht="23.25" customHeight="1" x14ac:dyDescent="0.35">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row>
    <row r="835" spans="2:28" ht="23.25" customHeight="1" x14ac:dyDescent="0.35">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row>
    <row r="836" spans="2:28" ht="23.25" customHeight="1" x14ac:dyDescent="0.35">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row>
    <row r="837" spans="2:28" ht="23.25" customHeight="1" x14ac:dyDescent="0.35">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row>
    <row r="838" spans="2:28" ht="23.25" customHeight="1" x14ac:dyDescent="0.35">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row>
    <row r="839" spans="2:28" ht="23.25" customHeight="1" x14ac:dyDescent="0.35">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row>
    <row r="840" spans="2:28" ht="23.25" customHeight="1" x14ac:dyDescent="0.35">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row>
    <row r="841" spans="2:28" ht="23.25" customHeight="1" x14ac:dyDescent="0.35">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row>
    <row r="842" spans="2:28" ht="23.25" customHeight="1" x14ac:dyDescent="0.35">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row>
    <row r="843" spans="2:28" ht="23.25" customHeight="1" x14ac:dyDescent="0.35">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row>
    <row r="844" spans="2:28" ht="23.25" customHeight="1" x14ac:dyDescent="0.35">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row>
    <row r="845" spans="2:28" ht="23.25" customHeight="1" x14ac:dyDescent="0.35">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row>
    <row r="846" spans="2:28" ht="23.25" customHeight="1" x14ac:dyDescent="0.35">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row>
    <row r="847" spans="2:28" ht="23.25" customHeight="1" x14ac:dyDescent="0.35">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row>
    <row r="848" spans="2:28" ht="23.25" customHeight="1" x14ac:dyDescent="0.35">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row>
    <row r="849" spans="2:28" ht="23.25" customHeight="1" x14ac:dyDescent="0.35">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row>
    <row r="850" spans="2:28" ht="23.25" customHeight="1" x14ac:dyDescent="0.35">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row>
    <row r="851" spans="2:28" ht="23.25" customHeight="1" x14ac:dyDescent="0.35">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row>
    <row r="852" spans="2:28" ht="23.25" customHeight="1" x14ac:dyDescent="0.35">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row>
    <row r="853" spans="2:28" ht="23.25" customHeight="1" x14ac:dyDescent="0.35">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row>
    <row r="854" spans="2:28" ht="23.25" customHeight="1" x14ac:dyDescent="0.35">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row>
    <row r="855" spans="2:28" ht="23.25" customHeight="1" x14ac:dyDescent="0.35">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row>
    <row r="856" spans="2:28" ht="23.25" customHeight="1" x14ac:dyDescent="0.35">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row>
    <row r="857" spans="2:28" ht="23.25" customHeight="1" x14ac:dyDescent="0.35">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row>
    <row r="858" spans="2:28" ht="23.25" customHeight="1" x14ac:dyDescent="0.35">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row>
    <row r="859" spans="2:28" ht="23.25" customHeight="1" x14ac:dyDescent="0.35">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row>
    <row r="860" spans="2:28" ht="23.25" customHeight="1" x14ac:dyDescent="0.35">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row>
    <row r="861" spans="2:28" ht="23.25" customHeight="1" x14ac:dyDescent="0.35">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row>
    <row r="862" spans="2:28" ht="23.25" customHeight="1" x14ac:dyDescent="0.35">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row>
    <row r="863" spans="2:28" ht="23.25" customHeight="1" x14ac:dyDescent="0.35">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row>
    <row r="864" spans="2:28" ht="23.25" customHeight="1" x14ac:dyDescent="0.35">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row>
    <row r="865" spans="2:28" ht="23.25" customHeight="1" x14ac:dyDescent="0.35">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row>
    <row r="866" spans="2:28" ht="23.25" customHeight="1" x14ac:dyDescent="0.35">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row>
    <row r="867" spans="2:28" ht="23.25" customHeight="1" x14ac:dyDescent="0.35">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row>
    <row r="868" spans="2:28" ht="23.25" customHeight="1" x14ac:dyDescent="0.35">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row>
    <row r="869" spans="2:28" ht="23.25" customHeight="1" x14ac:dyDescent="0.35">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row>
    <row r="870" spans="2:28" ht="23.25" customHeight="1" x14ac:dyDescent="0.35">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row>
    <row r="871" spans="2:28" ht="23.25" customHeight="1" x14ac:dyDescent="0.35">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row>
    <row r="872" spans="2:28" ht="23.25" customHeight="1" x14ac:dyDescent="0.35">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row>
    <row r="873" spans="2:28" ht="23.25" customHeight="1" x14ac:dyDescent="0.35">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row>
    <row r="874" spans="2:28" ht="23.25" customHeight="1" x14ac:dyDescent="0.35">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row>
    <row r="875" spans="2:28" ht="23.25" customHeight="1" x14ac:dyDescent="0.35">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row>
    <row r="876" spans="2:28" ht="23.25" customHeight="1" x14ac:dyDescent="0.35">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row>
    <row r="877" spans="2:28" ht="23.25" customHeight="1" x14ac:dyDescent="0.35">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row>
    <row r="878" spans="2:28" ht="23.25" customHeight="1" x14ac:dyDescent="0.35">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row>
    <row r="879" spans="2:28" ht="23.25" customHeight="1" x14ac:dyDescent="0.35">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row>
    <row r="880" spans="2:28" ht="23.25" customHeight="1" x14ac:dyDescent="0.35">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row>
    <row r="881" spans="2:28" ht="23.25" customHeight="1" x14ac:dyDescent="0.35">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row>
    <row r="882" spans="2:28" ht="23.25" customHeight="1" x14ac:dyDescent="0.35">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row>
    <row r="883" spans="2:28" ht="23.25" customHeight="1" x14ac:dyDescent="0.35">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row>
    <row r="884" spans="2:28" ht="23.25" customHeight="1" x14ac:dyDescent="0.35">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row>
    <row r="885" spans="2:28" ht="23.25" customHeight="1" x14ac:dyDescent="0.35">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row>
    <row r="886" spans="2:28" ht="23.25" customHeight="1" x14ac:dyDescent="0.35">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row>
    <row r="887" spans="2:28" ht="23.25" customHeight="1" x14ac:dyDescent="0.35">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row>
    <row r="888" spans="2:28" ht="23.25" customHeight="1" x14ac:dyDescent="0.35">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row>
    <row r="889" spans="2:28" ht="23.25" customHeight="1" x14ac:dyDescent="0.35">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row>
    <row r="890" spans="2:28" ht="23.25" customHeight="1" x14ac:dyDescent="0.35">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row>
    <row r="891" spans="2:28" ht="23.25" customHeight="1" x14ac:dyDescent="0.35">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row>
    <row r="892" spans="2:28" ht="23.25" customHeight="1" x14ac:dyDescent="0.35">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row>
    <row r="893" spans="2:28" ht="23.25" customHeight="1" x14ac:dyDescent="0.35">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row>
    <row r="894" spans="2:28" ht="23.25" customHeight="1" x14ac:dyDescent="0.35">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row>
    <row r="895" spans="2:28" ht="23.25" customHeight="1" x14ac:dyDescent="0.35">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row>
    <row r="896" spans="2:28" ht="23.25" customHeight="1" x14ac:dyDescent="0.35">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row>
    <row r="897" spans="2:28" ht="23.25" customHeight="1" x14ac:dyDescent="0.35">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row>
    <row r="898" spans="2:28" ht="23.25" customHeight="1" x14ac:dyDescent="0.35">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row>
    <row r="899" spans="2:28" ht="23.25" customHeight="1" x14ac:dyDescent="0.35">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row>
    <row r="900" spans="2:28" ht="23.25" customHeight="1" x14ac:dyDescent="0.35">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row>
    <row r="901" spans="2:28" ht="23.25" customHeight="1" x14ac:dyDescent="0.35">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row>
    <row r="902" spans="2:28" ht="23.25" customHeight="1" x14ac:dyDescent="0.35">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row>
    <row r="903" spans="2:28" ht="23.25" customHeight="1" x14ac:dyDescent="0.35">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row>
    <row r="904" spans="2:28" ht="23.25" customHeight="1" x14ac:dyDescent="0.35">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row>
    <row r="905" spans="2:28" ht="23.25" customHeight="1" x14ac:dyDescent="0.35">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row>
    <row r="906" spans="2:28" ht="23.25" customHeight="1" x14ac:dyDescent="0.35">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row>
    <row r="907" spans="2:28" ht="23.25" customHeight="1" x14ac:dyDescent="0.35">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row>
    <row r="908" spans="2:28" ht="23.25" customHeight="1" x14ac:dyDescent="0.35">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row>
    <row r="909" spans="2:28" ht="23.25" customHeight="1" x14ac:dyDescent="0.35">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row>
    <row r="910" spans="2:28" ht="23.25" customHeight="1" x14ac:dyDescent="0.35">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row>
    <row r="911" spans="2:28" ht="23.25" customHeight="1" x14ac:dyDescent="0.35">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row>
    <row r="912" spans="2:28" ht="23.25" customHeight="1" x14ac:dyDescent="0.35">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row>
    <row r="913" spans="2:28" ht="23.25" customHeight="1" x14ac:dyDescent="0.35">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row>
    <row r="914" spans="2:28" ht="23.25" customHeight="1" x14ac:dyDescent="0.35">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row>
    <row r="915" spans="2:28" ht="23.25" customHeight="1" x14ac:dyDescent="0.35">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row>
    <row r="916" spans="2:28" ht="23.25" customHeight="1" x14ac:dyDescent="0.35">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row>
    <row r="917" spans="2:28" ht="23.25" customHeight="1" x14ac:dyDescent="0.35">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row>
    <row r="918" spans="2:28" ht="23.25" customHeight="1" x14ac:dyDescent="0.35">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row>
    <row r="919" spans="2:28" ht="23.25" customHeight="1" x14ac:dyDescent="0.35">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row>
    <row r="920" spans="2:28" ht="23.25" customHeight="1" x14ac:dyDescent="0.35">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row>
    <row r="921" spans="2:28" ht="23.25" customHeight="1" x14ac:dyDescent="0.35">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row>
    <row r="922" spans="2:28" ht="23.25" customHeight="1" x14ac:dyDescent="0.35">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row>
    <row r="923" spans="2:28" ht="23.25" customHeight="1" x14ac:dyDescent="0.35">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row>
    <row r="924" spans="2:28" ht="23.25" customHeight="1" x14ac:dyDescent="0.35">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row>
    <row r="925" spans="2:28" ht="23.25" customHeight="1" x14ac:dyDescent="0.35">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row>
    <row r="926" spans="2:28" ht="23.25" customHeight="1" x14ac:dyDescent="0.35">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row>
    <row r="927" spans="2:28" ht="23.25" customHeight="1" x14ac:dyDescent="0.35">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row>
    <row r="928" spans="2:28" ht="23.25" customHeight="1" x14ac:dyDescent="0.35">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row>
    <row r="929" spans="2:28" ht="23.25" customHeight="1" x14ac:dyDescent="0.35">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row>
    <row r="930" spans="2:28" ht="23.25" customHeight="1" x14ac:dyDescent="0.35">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row>
    <row r="931" spans="2:28" ht="23.25" customHeight="1" x14ac:dyDescent="0.35">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row>
    <row r="932" spans="2:28" ht="23.25" customHeight="1" x14ac:dyDescent="0.35">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row>
    <row r="933" spans="2:28" ht="23.25" customHeight="1" x14ac:dyDescent="0.35">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row>
    <row r="934" spans="2:28" ht="23.25" customHeight="1" x14ac:dyDescent="0.35">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row>
    <row r="935" spans="2:28" ht="23.25" customHeight="1" x14ac:dyDescent="0.35">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row>
    <row r="936" spans="2:28" ht="23.25" customHeight="1" x14ac:dyDescent="0.35">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row>
    <row r="937" spans="2:28" ht="23.25" customHeight="1" x14ac:dyDescent="0.35">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row>
    <row r="938" spans="2:28" ht="23.25" customHeight="1" x14ac:dyDescent="0.35">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row>
    <row r="939" spans="2:28" ht="23.25" customHeight="1" x14ac:dyDescent="0.35">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row>
    <row r="940" spans="2:28" ht="23.25" customHeight="1" x14ac:dyDescent="0.35">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row>
    <row r="941" spans="2:28" ht="23.25" customHeight="1" x14ac:dyDescent="0.35">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row>
    <row r="942" spans="2:28" ht="23.25" customHeight="1" x14ac:dyDescent="0.35">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row>
    <row r="943" spans="2:28" ht="23.25" customHeight="1" x14ac:dyDescent="0.35">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row>
    <row r="944" spans="2:28" ht="23.25" customHeight="1" x14ac:dyDescent="0.35">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row>
    <row r="945" spans="2:28" ht="23.25" customHeight="1" x14ac:dyDescent="0.35">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row>
    <row r="946" spans="2:28" ht="23.25" customHeight="1" x14ac:dyDescent="0.35">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row>
    <row r="947" spans="2:28" ht="23.25" customHeight="1" x14ac:dyDescent="0.35">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row>
    <row r="948" spans="2:28" ht="23.25" customHeight="1" x14ac:dyDescent="0.35">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row>
    <row r="949" spans="2:28" ht="23.25" customHeight="1" x14ac:dyDescent="0.35">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row>
    <row r="950" spans="2:28" ht="23.25" customHeight="1" x14ac:dyDescent="0.35">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row>
    <row r="951" spans="2:28" ht="23.25" customHeight="1" x14ac:dyDescent="0.35">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row>
    <row r="952" spans="2:28" ht="23.25" customHeight="1" x14ac:dyDescent="0.35">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row>
    <row r="953" spans="2:28" ht="23.25" customHeight="1" x14ac:dyDescent="0.35">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row>
    <row r="954" spans="2:28" ht="23.25" customHeight="1" x14ac:dyDescent="0.35">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row>
    <row r="955" spans="2:28" ht="23.25" customHeight="1" x14ac:dyDescent="0.35">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row>
    <row r="956" spans="2:28" ht="23.25" customHeight="1" x14ac:dyDescent="0.35">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row>
    <row r="957" spans="2:28" ht="23.25" customHeight="1" x14ac:dyDescent="0.35">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row>
    <row r="958" spans="2:28" ht="23.25" customHeight="1" x14ac:dyDescent="0.35">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row>
    <row r="959" spans="2:28" ht="23.25" customHeight="1" x14ac:dyDescent="0.35">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row>
    <row r="960" spans="2:28" ht="23.25" customHeight="1" x14ac:dyDescent="0.35">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row>
    <row r="961" spans="2:28" ht="23.25" customHeight="1" x14ac:dyDescent="0.35">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row>
    <row r="962" spans="2:28" ht="23.25" customHeight="1" x14ac:dyDescent="0.35">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row>
    <row r="963" spans="2:28" ht="23.25" customHeight="1" x14ac:dyDescent="0.35">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row>
    <row r="964" spans="2:28" ht="23.25" customHeight="1" x14ac:dyDescent="0.35">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row>
    <row r="965" spans="2:28" ht="23.25" customHeight="1" x14ac:dyDescent="0.35">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row>
    <row r="966" spans="2:28" ht="23.25" customHeight="1" x14ac:dyDescent="0.35">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row>
    <row r="967" spans="2:28" ht="23.25" customHeight="1" x14ac:dyDescent="0.35">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row>
    <row r="968" spans="2:28" ht="23.25" customHeight="1" x14ac:dyDescent="0.35">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row>
    <row r="969" spans="2:28" ht="23.25" customHeight="1" x14ac:dyDescent="0.35">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row>
    <row r="970" spans="2:28" ht="23.25" customHeight="1" x14ac:dyDescent="0.35">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row>
    <row r="971" spans="2:28" ht="23.25" customHeight="1" x14ac:dyDescent="0.35">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row>
    <row r="972" spans="2:28" ht="23.25" customHeight="1" x14ac:dyDescent="0.35">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row>
    <row r="973" spans="2:28" ht="23.25" customHeight="1" x14ac:dyDescent="0.35">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row>
    <row r="974" spans="2:28" ht="23.25" customHeight="1" x14ac:dyDescent="0.35">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row>
    <row r="975" spans="2:28" ht="23.25" customHeight="1" x14ac:dyDescent="0.35">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row>
    <row r="976" spans="2:28" ht="23.25" customHeight="1" x14ac:dyDescent="0.35">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row>
    <row r="977" spans="2:28" ht="23.25" customHeight="1" x14ac:dyDescent="0.35">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row>
    <row r="978" spans="2:28" ht="23.25" customHeight="1" x14ac:dyDescent="0.35">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row>
    <row r="979" spans="2:28" ht="23.25" customHeight="1" x14ac:dyDescent="0.35">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row>
    <row r="980" spans="2:28" ht="23.25" customHeight="1" x14ac:dyDescent="0.35">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row>
    <row r="981" spans="2:28" ht="23.25" customHeight="1" x14ac:dyDescent="0.35">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row>
    <row r="982" spans="2:28" ht="23.25" customHeight="1" x14ac:dyDescent="0.35">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row>
    <row r="983" spans="2:28" ht="23.25" customHeight="1" x14ac:dyDescent="0.35">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row>
    <row r="984" spans="2:28" ht="23.25" customHeight="1" x14ac:dyDescent="0.35">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row>
    <row r="985" spans="2:28" ht="23.25" customHeight="1" x14ac:dyDescent="0.35">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row>
    <row r="986" spans="2:28" ht="23.25" customHeight="1" x14ac:dyDescent="0.35">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row>
    <row r="987" spans="2:28" ht="23.25" customHeight="1" x14ac:dyDescent="0.35">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row>
    <row r="988" spans="2:28" ht="23.25" customHeight="1" x14ac:dyDescent="0.35">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row>
    <row r="989" spans="2:28" ht="23.25" customHeight="1" x14ac:dyDescent="0.35">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row>
    <row r="990" spans="2:28" ht="23.25" customHeight="1" x14ac:dyDescent="0.35">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row>
    <row r="991" spans="2:28" ht="23.25" customHeight="1" x14ac:dyDescent="0.35">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row>
    <row r="992" spans="2:28" ht="23.25" customHeight="1" x14ac:dyDescent="0.35">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row>
    <row r="993" spans="2:28" ht="23.25" customHeight="1" x14ac:dyDescent="0.35">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row>
    <row r="994" spans="2:28" ht="23.25" customHeight="1" x14ac:dyDescent="0.35">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row>
  </sheetData>
  <sheetProtection algorithmName="SHA-512" hashValue="eM7t2kkP7y2OjDcrQuWh6jTzhGwTlM2BC/cyqqO0Zp6m72RSUsxkJrpAkzzTGYenq1sYGsYd71kkuH0HrtJ2zA==" saltValue="8hAHr8lv6KiRrV6VIdwK2A==" spinCount="100000" sheet="1" formatCells="0" formatColumns="0" formatRows="0"/>
  <mergeCells count="62">
    <mergeCell ref="D19:R19"/>
    <mergeCell ref="D14:R14"/>
    <mergeCell ref="B15:R15"/>
    <mergeCell ref="B16:R16"/>
    <mergeCell ref="B17:R17"/>
    <mergeCell ref="B18:R18"/>
    <mergeCell ref="B29:R29"/>
    <mergeCell ref="B27:M27"/>
    <mergeCell ref="N27:R27"/>
    <mergeCell ref="B26:E26"/>
    <mergeCell ref="F26:H26"/>
    <mergeCell ref="I26:R26"/>
    <mergeCell ref="D20:R20"/>
    <mergeCell ref="D21:R21"/>
    <mergeCell ref="D23:R23"/>
    <mergeCell ref="D12:R12"/>
    <mergeCell ref="B1:Q1"/>
    <mergeCell ref="B2:R2"/>
    <mergeCell ref="B3:R3"/>
    <mergeCell ref="D4:R4"/>
    <mergeCell ref="D5:R5"/>
    <mergeCell ref="D6:R6"/>
    <mergeCell ref="D7:R7"/>
    <mergeCell ref="D8:R8"/>
    <mergeCell ref="D9:R9"/>
    <mergeCell ref="D10:R10"/>
    <mergeCell ref="D11:R11"/>
    <mergeCell ref="D13:R13"/>
    <mergeCell ref="D24:R24"/>
    <mergeCell ref="D25:R25"/>
    <mergeCell ref="B43:R43"/>
    <mergeCell ref="B31:R31"/>
    <mergeCell ref="B32:R32"/>
    <mergeCell ref="B33:R33"/>
    <mergeCell ref="B34:R34"/>
    <mergeCell ref="B35:R35"/>
    <mergeCell ref="B36:R36"/>
    <mergeCell ref="B38:R38"/>
    <mergeCell ref="B39:R39"/>
    <mergeCell ref="B40:R40"/>
    <mergeCell ref="B41:R41"/>
    <mergeCell ref="B42:R42"/>
    <mergeCell ref="B28:R28"/>
    <mergeCell ref="B30:R30"/>
    <mergeCell ref="C45:R45"/>
    <mergeCell ref="C46:R46"/>
    <mergeCell ref="C47:D47"/>
    <mergeCell ref="E47:R47"/>
    <mergeCell ref="C48:D48"/>
    <mergeCell ref="E48:R48"/>
    <mergeCell ref="C56:M56"/>
    <mergeCell ref="C57:M57"/>
    <mergeCell ref="C58:M58"/>
    <mergeCell ref="C49:G49"/>
    <mergeCell ref="H49:R49"/>
    <mergeCell ref="B51:E51"/>
    <mergeCell ref="F51:H51"/>
    <mergeCell ref="I51:R51"/>
    <mergeCell ref="B55:R55"/>
    <mergeCell ref="B53:R53"/>
    <mergeCell ref="B54:R54"/>
    <mergeCell ref="B52:R52"/>
  </mergeCells>
  <hyperlinks>
    <hyperlink ref="C56" r:id="rId1" xr:uid="{00000000-0004-0000-0000-000000000000}"/>
    <hyperlink ref="C57" r:id="rId2" xr:uid="{00000000-0004-0000-0000-000001000000}"/>
    <hyperlink ref="C58" r:id="rId3" xr:uid="{00000000-0004-0000-0000-000002000000}"/>
    <hyperlink ref="C56:D56" r:id="rId4" display="Hazard Mitigation Grant Program Management Costs (Interim) FEMA Policy # 104-11-1" xr:uid="{00000000-0004-0000-0000-000003000000}"/>
    <hyperlink ref="C57:D57" r:id="rId5" display="Frequently Asked Questions: Hazard Mitigation Grant Program Management Costs Policy (Interim)" xr:uid="{00000000-0004-0000-0000-000004000000}"/>
    <hyperlink ref="C58:D58" r:id="rId6" display="Hazard Mitigation Grant Program Management Costs Policy Crosswalk" xr:uid="{00000000-0004-0000-0000-000005000000}"/>
    <hyperlink ref="F51:H51" r:id="rId7" display="FDEM SRMC Helpdesk " xr:uid="{00000000-0004-0000-0000-000006000000}"/>
    <hyperlink ref="C49:F49" r:id="rId8" display="Holly.Swift@em.myflorida.com" xr:uid="{00000000-0004-0000-0000-000007000000}"/>
    <hyperlink ref="F26:H26" r:id="rId9" display="FDEM SRMC Helpdesk " xr:uid="{C6DA65E3-67B0-4583-BE20-E2AFCC3ADB84}"/>
    <hyperlink ref="B53" r:id="rId10" xr:uid="{4837A691-D06C-407F-8F2B-CAFEE0DD1827}"/>
  </hyperlinks>
  <pageMargins left="0.25" right="0.25" top="0.75" bottom="0.75" header="0" footer="0"/>
  <pageSetup scale="70" orientation="portrait" r:id="rId11"/>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AO108"/>
  <sheetViews>
    <sheetView showGridLines="0" topLeftCell="A20" zoomScale="110" zoomScaleNormal="110" workbookViewId="0">
      <selection activeCell="X18" sqref="X18:Y18"/>
    </sheetView>
  </sheetViews>
  <sheetFormatPr defaultColWidth="2.453125" defaultRowHeight="13.5" customHeight="1" x14ac:dyDescent="0.25"/>
  <cols>
    <col min="1" max="1" width="4" style="2" customWidth="1"/>
    <col min="2" max="38" width="2.6328125" style="2" customWidth="1"/>
    <col min="39" max="39" width="0.90625" style="2" customWidth="1"/>
    <col min="40" max="40" width="1" style="2" customWidth="1"/>
    <col min="41" max="41" width="31" style="2" bestFit="1" customWidth="1"/>
    <col min="42" max="16384" width="2.453125" style="2"/>
  </cols>
  <sheetData>
    <row r="1" spans="1:41" s="13" customFormat="1" ht="56" customHeight="1" x14ac:dyDescent="0.35">
      <c r="A1" s="376" t="s">
        <v>203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8"/>
    </row>
    <row r="2" spans="1:41"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1"/>
    </row>
    <row r="3" spans="1:41" ht="9" customHeight="1" x14ac:dyDescent="0.2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2"/>
    </row>
    <row r="4" spans="1:41" ht="13.5" customHeight="1" x14ac:dyDescent="0.3">
      <c r="A4" s="200" t="s">
        <v>0</v>
      </c>
      <c r="B4" s="201"/>
      <c r="C4" s="201"/>
      <c r="D4" s="201"/>
      <c r="E4" s="431" t="s">
        <v>146</v>
      </c>
      <c r="F4" s="431"/>
      <c r="G4" s="431"/>
      <c r="H4" s="431"/>
      <c r="I4" s="431"/>
      <c r="J4" s="431"/>
      <c r="K4" s="431"/>
      <c r="L4" s="431"/>
      <c r="M4" s="431"/>
      <c r="N4" s="431"/>
      <c r="P4" s="201" t="s">
        <v>11</v>
      </c>
      <c r="Q4" s="201"/>
      <c r="R4" s="201"/>
      <c r="S4" s="655" t="s">
        <v>43</v>
      </c>
      <c r="T4" s="655"/>
      <c r="U4" s="655"/>
      <c r="V4" s="655"/>
      <c r="W4" s="655"/>
      <c r="X4" s="655"/>
      <c r="Y4" s="655"/>
      <c r="Z4" s="655"/>
      <c r="AA4" s="655"/>
      <c r="AB4" s="5"/>
      <c r="AC4" s="201" t="s">
        <v>24</v>
      </c>
      <c r="AD4" s="201"/>
      <c r="AE4" s="201"/>
      <c r="AF4" s="201"/>
      <c r="AG4" s="201"/>
      <c r="AH4" s="432">
        <v>1</v>
      </c>
      <c r="AI4" s="432"/>
      <c r="AJ4" s="432"/>
      <c r="AK4" s="432"/>
      <c r="AL4" s="435"/>
    </row>
    <row r="5" spans="1:41" ht="13.5" customHeight="1" x14ac:dyDescent="0.25">
      <c r="A5" s="200" t="s">
        <v>245</v>
      </c>
      <c r="B5" s="201"/>
      <c r="C5" s="201"/>
      <c r="D5" s="201"/>
      <c r="E5" s="655" t="s">
        <v>44</v>
      </c>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6"/>
    </row>
    <row r="6" spans="1:41" ht="13.5" customHeight="1" x14ac:dyDescent="0.25">
      <c r="A6" s="200" t="s">
        <v>1</v>
      </c>
      <c r="B6" s="201"/>
      <c r="C6" s="201"/>
      <c r="D6" s="201"/>
      <c r="E6" s="657" t="s">
        <v>45</v>
      </c>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8"/>
    </row>
    <row r="7" spans="1:41" ht="9.65" customHeight="1" x14ac:dyDescent="0.25">
      <c r="A7" s="215"/>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7"/>
    </row>
    <row r="8" spans="1:41" ht="15" customHeight="1" x14ac:dyDescent="0.3">
      <c r="A8" s="218" t="s">
        <v>2</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20"/>
    </row>
    <row r="9" spans="1:41" ht="13.5" customHeight="1" x14ac:dyDescent="0.25">
      <c r="A9" s="200" t="s">
        <v>3</v>
      </c>
      <c r="B9" s="201"/>
      <c r="C9" s="201"/>
      <c r="D9" s="424" t="s">
        <v>46</v>
      </c>
      <c r="E9" s="424"/>
      <c r="F9" s="424"/>
      <c r="G9" s="424"/>
      <c r="H9" s="424"/>
      <c r="I9" s="424"/>
      <c r="J9" s="424"/>
      <c r="K9" s="424"/>
      <c r="L9" s="424"/>
      <c r="M9" s="424"/>
      <c r="N9" s="424"/>
      <c r="O9" s="424"/>
      <c r="P9" s="424"/>
      <c r="Q9" s="424"/>
      <c r="R9" s="424"/>
      <c r="S9" s="424"/>
      <c r="T9" s="3"/>
      <c r="U9" s="208" t="s">
        <v>100</v>
      </c>
      <c r="V9" s="208"/>
      <c r="W9" s="208"/>
      <c r="X9" s="424" t="s">
        <v>213</v>
      </c>
      <c r="Y9" s="424"/>
      <c r="Z9" s="424"/>
      <c r="AA9" s="424"/>
      <c r="AB9" s="424"/>
      <c r="AC9" s="424"/>
      <c r="AD9" s="424"/>
      <c r="AE9" s="424"/>
      <c r="AF9" s="424"/>
      <c r="AG9" s="424"/>
      <c r="AH9" s="424"/>
      <c r="AI9" s="424"/>
      <c r="AJ9" s="424"/>
      <c r="AK9" s="424"/>
      <c r="AL9" s="425"/>
    </row>
    <row r="10" spans="1:41" ht="13.5" customHeight="1" x14ac:dyDescent="0.25">
      <c r="A10" s="200" t="s">
        <v>4</v>
      </c>
      <c r="B10" s="201"/>
      <c r="C10" s="201"/>
      <c r="D10" s="426" t="s">
        <v>44</v>
      </c>
      <c r="E10" s="426"/>
      <c r="F10" s="426"/>
      <c r="G10" s="426"/>
      <c r="H10" s="426"/>
      <c r="I10" s="426"/>
      <c r="J10" s="426"/>
      <c r="K10" s="426"/>
      <c r="L10" s="426"/>
      <c r="M10" s="426"/>
      <c r="N10" s="426"/>
      <c r="O10" s="426"/>
      <c r="P10" s="426"/>
      <c r="Q10" s="426"/>
      <c r="R10" s="426"/>
      <c r="S10" s="426"/>
      <c r="T10" s="208" t="s">
        <v>13</v>
      </c>
      <c r="U10" s="208"/>
      <c r="V10" s="208"/>
      <c r="W10" s="208"/>
      <c r="X10" s="426" t="s">
        <v>214</v>
      </c>
      <c r="Y10" s="426"/>
      <c r="Z10" s="426"/>
      <c r="AA10" s="426"/>
      <c r="AB10" s="426"/>
      <c r="AC10" s="426"/>
      <c r="AD10" s="426"/>
      <c r="AE10" s="426"/>
      <c r="AF10" s="426"/>
      <c r="AG10" s="426"/>
      <c r="AH10" s="426"/>
      <c r="AI10" s="426"/>
      <c r="AJ10" s="426"/>
      <c r="AK10" s="426"/>
      <c r="AL10" s="427"/>
    </row>
    <row r="11" spans="1:41" ht="13.5" customHeight="1" x14ac:dyDescent="0.3">
      <c r="A11" s="200" t="s">
        <v>5</v>
      </c>
      <c r="B11" s="201"/>
      <c r="C11" s="201"/>
      <c r="D11" s="421">
        <v>8505555555</v>
      </c>
      <c r="E11" s="421"/>
      <c r="F11" s="421"/>
      <c r="G11" s="421"/>
      <c r="H11" s="421"/>
      <c r="I11" s="421"/>
      <c r="J11" s="421"/>
      <c r="K11" s="421"/>
      <c r="L11" s="421"/>
      <c r="M11" s="421"/>
      <c r="N11" s="421"/>
      <c r="O11" s="421"/>
      <c r="P11" s="421"/>
      <c r="Q11" s="421"/>
      <c r="R11" s="421"/>
      <c r="S11" s="421"/>
      <c r="T11" s="4"/>
      <c r="U11" s="208" t="s">
        <v>14</v>
      </c>
      <c r="V11" s="208"/>
      <c r="W11" s="208"/>
      <c r="X11" s="659" t="s">
        <v>47</v>
      </c>
      <c r="Y11" s="422"/>
      <c r="Z11" s="422"/>
      <c r="AA11" s="422"/>
      <c r="AB11" s="422"/>
      <c r="AC11" s="422"/>
      <c r="AD11" s="422"/>
      <c r="AE11" s="422"/>
      <c r="AF11" s="422"/>
      <c r="AG11" s="422"/>
      <c r="AH11" s="422"/>
      <c r="AI11" s="422"/>
      <c r="AJ11" s="422"/>
      <c r="AK11" s="422"/>
      <c r="AL11" s="423"/>
    </row>
    <row r="12" spans="1:41" ht="9"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2"/>
    </row>
    <row r="13" spans="1:41" ht="13.5" customHeight="1" x14ac:dyDescent="0.25">
      <c r="A13" s="200" t="s">
        <v>79</v>
      </c>
      <c r="B13" s="201"/>
      <c r="C13" s="201"/>
      <c r="D13" s="201"/>
      <c r="E13" s="201"/>
      <c r="F13" s="201"/>
      <c r="G13" s="201"/>
      <c r="H13" s="201"/>
      <c r="I13" s="201"/>
      <c r="J13" s="201"/>
      <c r="K13" s="652">
        <v>900000</v>
      </c>
      <c r="L13" s="652"/>
      <c r="M13" s="652"/>
      <c r="N13" s="652"/>
      <c r="O13" s="652"/>
      <c r="P13" s="652"/>
      <c r="Q13" s="652"/>
      <c r="R13" s="652"/>
      <c r="S13" s="652"/>
      <c r="T13" s="652"/>
      <c r="U13" s="652"/>
      <c r="V13" s="652"/>
      <c r="W13" s="652"/>
      <c r="X13" s="1"/>
      <c r="Y13" s="201" t="s">
        <v>60</v>
      </c>
      <c r="Z13" s="201"/>
      <c r="AA13" s="201"/>
      <c r="AB13" s="201"/>
      <c r="AC13" s="201"/>
      <c r="AD13" s="201"/>
      <c r="AE13" s="201"/>
      <c r="AF13" s="201"/>
      <c r="AG13" s="653">
        <f>IF((K13/W22)&gt;=0.75,0.75,K13/W22)</f>
        <v>0.75</v>
      </c>
      <c r="AH13" s="653"/>
      <c r="AI13" s="653"/>
      <c r="AJ13" s="653"/>
      <c r="AK13" s="653"/>
      <c r="AL13" s="654"/>
    </row>
    <row r="14" spans="1:41" ht="5.15" customHeight="1" x14ac:dyDescent="0.25">
      <c r="A14" s="22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1:41" ht="5.15" customHeight="1" x14ac:dyDescent="0.25">
      <c r="A15" s="200"/>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1:41" ht="15" customHeight="1" x14ac:dyDescent="0.3">
      <c r="A16" s="649" t="s">
        <v>200</v>
      </c>
      <c r="B16" s="650"/>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1"/>
      <c r="AO16" s="15" t="s">
        <v>201</v>
      </c>
    </row>
    <row r="17" spans="1:41" ht="13.5" customHeight="1" x14ac:dyDescent="0.25">
      <c r="A17" s="353" t="s">
        <v>58</v>
      </c>
      <c r="B17" s="347"/>
      <c r="C17" s="347"/>
      <c r="D17" s="347"/>
      <c r="E17" s="347"/>
      <c r="F17" s="347"/>
      <c r="G17" s="347" t="s">
        <v>102</v>
      </c>
      <c r="H17" s="347"/>
      <c r="I17" s="347"/>
      <c r="J17" s="347"/>
      <c r="K17" s="347"/>
      <c r="L17" s="347"/>
      <c r="M17" s="347"/>
      <c r="N17" s="347"/>
      <c r="O17" s="347" t="s">
        <v>103</v>
      </c>
      <c r="P17" s="347"/>
      <c r="Q17" s="347"/>
      <c r="R17" s="347"/>
      <c r="S17" s="347"/>
      <c r="T17" s="347"/>
      <c r="U17" s="347"/>
      <c r="V17" s="347"/>
      <c r="W17" s="347" t="s">
        <v>90</v>
      </c>
      <c r="X17" s="347"/>
      <c r="Y17" s="347"/>
      <c r="Z17" s="347"/>
      <c r="AA17" s="347"/>
      <c r="AB17" s="347"/>
      <c r="AC17" s="347"/>
      <c r="AD17" s="347"/>
      <c r="AE17" s="347" t="s">
        <v>143</v>
      </c>
      <c r="AF17" s="347"/>
      <c r="AG17" s="347"/>
      <c r="AH17" s="347"/>
      <c r="AI17" s="347"/>
      <c r="AJ17" s="347"/>
      <c r="AK17" s="347"/>
      <c r="AL17" s="348"/>
    </row>
    <row r="18" spans="1:41" ht="13.5" customHeight="1" x14ac:dyDescent="0.3">
      <c r="A18" s="354" t="s">
        <v>72</v>
      </c>
      <c r="B18" s="355"/>
      <c r="C18" s="355"/>
      <c r="D18" s="355"/>
      <c r="E18" s="355"/>
      <c r="F18" s="355"/>
      <c r="G18" s="648"/>
      <c r="H18" s="648"/>
      <c r="I18" s="648"/>
      <c r="J18" s="648"/>
      <c r="K18" s="648"/>
      <c r="L18" s="648"/>
      <c r="M18" s="648"/>
      <c r="N18" s="648"/>
      <c r="O18" s="648"/>
      <c r="P18" s="648"/>
      <c r="Q18" s="648"/>
      <c r="R18" s="648"/>
      <c r="S18" s="648"/>
      <c r="T18" s="648"/>
      <c r="U18" s="648"/>
      <c r="V18" s="648"/>
      <c r="W18" s="648">
        <f>G18+O18</f>
        <v>0</v>
      </c>
      <c r="X18" s="648"/>
      <c r="Y18" s="648"/>
      <c r="Z18" s="648"/>
      <c r="AA18" s="648"/>
      <c r="AB18" s="648"/>
      <c r="AC18" s="648"/>
      <c r="AD18" s="648"/>
      <c r="AE18" s="646">
        <f>IF(AG13&gt;0.75,W18*0.05,((AG13*W18)/0.75)*0.05)</f>
        <v>0</v>
      </c>
      <c r="AF18" s="646"/>
      <c r="AG18" s="646"/>
      <c r="AH18" s="646"/>
      <c r="AI18" s="646"/>
      <c r="AJ18" s="646"/>
      <c r="AK18" s="646"/>
      <c r="AL18" s="647"/>
    </row>
    <row r="19" spans="1:41" ht="13.5" customHeight="1" x14ac:dyDescent="0.25">
      <c r="A19" s="353" t="s">
        <v>198</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8"/>
    </row>
    <row r="20" spans="1:41" ht="13.5" customHeight="1" x14ac:dyDescent="0.3">
      <c r="A20" s="354" t="s">
        <v>72</v>
      </c>
      <c r="B20" s="355"/>
      <c r="C20" s="355"/>
      <c r="D20" s="355"/>
      <c r="E20" s="355"/>
      <c r="F20" s="355"/>
      <c r="G20" s="648">
        <v>900000</v>
      </c>
      <c r="H20" s="648"/>
      <c r="I20" s="648"/>
      <c r="J20" s="648"/>
      <c r="K20" s="648"/>
      <c r="L20" s="648"/>
      <c r="M20" s="648"/>
      <c r="N20" s="648"/>
      <c r="O20" s="648">
        <v>300000</v>
      </c>
      <c r="P20" s="648"/>
      <c r="Q20" s="648"/>
      <c r="R20" s="648"/>
      <c r="S20" s="648"/>
      <c r="T20" s="648"/>
      <c r="U20" s="648"/>
      <c r="V20" s="648"/>
      <c r="W20" s="648">
        <f>G20+O20</f>
        <v>1200000</v>
      </c>
      <c r="X20" s="648"/>
      <c r="Y20" s="648"/>
      <c r="Z20" s="648"/>
      <c r="AA20" s="648"/>
      <c r="AB20" s="648"/>
      <c r="AC20" s="648"/>
      <c r="AD20" s="648"/>
      <c r="AE20" s="646">
        <f>IF(AG13&gt;0.75,W20*0.05,((AG13*W20)/0.75)*0.05)</f>
        <v>60000</v>
      </c>
      <c r="AF20" s="646"/>
      <c r="AG20" s="646"/>
      <c r="AH20" s="646"/>
      <c r="AI20" s="646"/>
      <c r="AJ20" s="646"/>
      <c r="AK20" s="646"/>
      <c r="AL20" s="647"/>
      <c r="AO20" s="2" t="s">
        <v>202</v>
      </c>
    </row>
    <row r="21" spans="1:41" ht="13.5" customHeight="1" x14ac:dyDescent="0.25">
      <c r="A21" s="353" t="s">
        <v>106</v>
      </c>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8"/>
    </row>
    <row r="22" spans="1:41" ht="13.5" customHeight="1" x14ac:dyDescent="0.3">
      <c r="A22" s="356"/>
      <c r="B22" s="357"/>
      <c r="C22" s="357"/>
      <c r="D22" s="357"/>
      <c r="E22" s="357"/>
      <c r="F22" s="357"/>
      <c r="G22" s="646">
        <f>G18+G20</f>
        <v>900000</v>
      </c>
      <c r="H22" s="646"/>
      <c r="I22" s="646"/>
      <c r="J22" s="646"/>
      <c r="K22" s="646"/>
      <c r="L22" s="646"/>
      <c r="M22" s="646"/>
      <c r="N22" s="646"/>
      <c r="O22" s="646">
        <f>O18+O20</f>
        <v>300000</v>
      </c>
      <c r="P22" s="646"/>
      <c r="Q22" s="646"/>
      <c r="R22" s="646"/>
      <c r="S22" s="646"/>
      <c r="T22" s="646"/>
      <c r="U22" s="646"/>
      <c r="V22" s="646"/>
      <c r="W22" s="646">
        <f>G22+O22</f>
        <v>1200000</v>
      </c>
      <c r="X22" s="646"/>
      <c r="Y22" s="646"/>
      <c r="Z22" s="646"/>
      <c r="AA22" s="646"/>
      <c r="AB22" s="646"/>
      <c r="AC22" s="646"/>
      <c r="AD22" s="646"/>
      <c r="AE22" s="646">
        <f>IF(AG13&gt;0.75,W22*0.05,((AG13*W22)/0.75)*0.05)</f>
        <v>60000</v>
      </c>
      <c r="AF22" s="646"/>
      <c r="AG22" s="646"/>
      <c r="AH22" s="646"/>
      <c r="AI22" s="646"/>
      <c r="AJ22" s="646"/>
      <c r="AK22" s="646"/>
      <c r="AL22" s="647"/>
    </row>
    <row r="23" spans="1:41" ht="4.5" customHeight="1" x14ac:dyDescent="0.25">
      <c r="A23" s="221"/>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3"/>
    </row>
    <row r="24" spans="1:41" ht="8.9" customHeight="1" x14ac:dyDescent="0.25">
      <c r="A24" s="200"/>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2"/>
    </row>
    <row r="25" spans="1:41" ht="13.5" customHeight="1" x14ac:dyDescent="0.3">
      <c r="A25" s="358" t="s">
        <v>133</v>
      </c>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60"/>
    </row>
    <row r="26" spans="1:41" ht="16" x14ac:dyDescent="0.3">
      <c r="A26" s="361" t="s">
        <v>178</v>
      </c>
      <c r="B26" s="362"/>
      <c r="C26" s="362"/>
      <c r="D26" s="362"/>
      <c r="E26" s="362"/>
      <c r="F26" s="362"/>
      <c r="G26" s="362"/>
      <c r="H26" s="362"/>
      <c r="I26" s="362"/>
      <c r="J26" s="362"/>
      <c r="K26" s="362"/>
      <c r="L26" s="362"/>
      <c r="M26" s="362"/>
      <c r="N26" s="307"/>
      <c r="O26" s="307"/>
      <c r="P26" s="307"/>
      <c r="Q26" s="307"/>
      <c r="R26" s="307"/>
      <c r="S26" s="307"/>
      <c r="T26" s="307"/>
      <c r="U26" s="307"/>
      <c r="V26" s="307"/>
      <c r="W26" s="307"/>
      <c r="X26" s="307"/>
      <c r="Y26" s="307"/>
      <c r="Z26" s="362"/>
      <c r="AA26" s="362"/>
      <c r="AB26" s="362"/>
      <c r="AC26" s="362"/>
      <c r="AD26" s="362"/>
      <c r="AE26" s="362"/>
      <c r="AF26" s="362"/>
      <c r="AG26" s="362"/>
      <c r="AH26" s="362"/>
      <c r="AI26" s="362"/>
      <c r="AJ26" s="362"/>
      <c r="AK26" s="362"/>
      <c r="AL26" s="363"/>
    </row>
    <row r="27" spans="1:41" ht="12.5" x14ac:dyDescent="0.25">
      <c r="A27" s="394"/>
      <c r="B27" s="388"/>
      <c r="C27" s="388"/>
      <c r="D27" s="388"/>
      <c r="E27" s="388"/>
      <c r="F27" s="388"/>
      <c r="G27" s="388"/>
      <c r="H27" s="388"/>
      <c r="I27" s="390"/>
      <c r="J27" s="387"/>
      <c r="K27" s="388"/>
      <c r="L27" s="388"/>
      <c r="M27" s="390"/>
      <c r="N27" s="395" t="s">
        <v>38</v>
      </c>
      <c r="O27" s="395"/>
      <c r="P27" s="395"/>
      <c r="Q27" s="395"/>
      <c r="R27" s="395"/>
      <c r="S27" s="395"/>
      <c r="T27" s="395"/>
      <c r="U27" s="395"/>
      <c r="V27" s="395"/>
      <c r="W27" s="395"/>
      <c r="X27" s="395"/>
      <c r="Y27" s="395"/>
      <c r="Z27" s="391"/>
      <c r="AA27" s="392"/>
      <c r="AB27" s="392"/>
      <c r="AC27" s="393"/>
      <c r="AD27" s="387"/>
      <c r="AE27" s="388"/>
      <c r="AF27" s="390"/>
      <c r="AG27" s="387"/>
      <c r="AH27" s="388"/>
      <c r="AI27" s="388"/>
      <c r="AJ27" s="388"/>
      <c r="AK27" s="388"/>
      <c r="AL27" s="389"/>
    </row>
    <row r="28" spans="1:41" ht="23" customHeight="1" x14ac:dyDescent="0.25">
      <c r="A28" s="240" t="s">
        <v>6</v>
      </c>
      <c r="B28" s="241"/>
      <c r="C28" s="241"/>
      <c r="D28" s="241"/>
      <c r="E28" s="241"/>
      <c r="F28" s="241"/>
      <c r="G28" s="241"/>
      <c r="H28" s="241"/>
      <c r="I28" s="242"/>
      <c r="J28" s="364" t="s">
        <v>16</v>
      </c>
      <c r="K28" s="365"/>
      <c r="L28" s="365"/>
      <c r="M28" s="366"/>
      <c r="N28" s="234" t="s">
        <v>17</v>
      </c>
      <c r="O28" s="234"/>
      <c r="P28" s="239"/>
      <c r="Q28" s="233" t="s">
        <v>18</v>
      </c>
      <c r="R28" s="234"/>
      <c r="S28" s="239"/>
      <c r="T28" s="236" t="s">
        <v>19</v>
      </c>
      <c r="U28" s="237"/>
      <c r="V28" s="238"/>
      <c r="W28" s="233" t="s">
        <v>20</v>
      </c>
      <c r="X28" s="234"/>
      <c r="Y28" s="234"/>
      <c r="Z28" s="364" t="s">
        <v>21</v>
      </c>
      <c r="AA28" s="365"/>
      <c r="AB28" s="365"/>
      <c r="AC28" s="366"/>
      <c r="AD28" s="364" t="s">
        <v>22</v>
      </c>
      <c r="AE28" s="365"/>
      <c r="AF28" s="366"/>
      <c r="AG28" s="364" t="s">
        <v>23</v>
      </c>
      <c r="AH28" s="365"/>
      <c r="AI28" s="365"/>
      <c r="AJ28" s="365"/>
      <c r="AK28" s="365"/>
      <c r="AL28" s="397"/>
    </row>
    <row r="29" spans="1:41" ht="13.5" customHeight="1" x14ac:dyDescent="0.25">
      <c r="A29" s="243" t="s">
        <v>101</v>
      </c>
      <c r="B29" s="244"/>
      <c r="C29" s="244"/>
      <c r="D29" s="244"/>
      <c r="E29" s="244"/>
      <c r="F29" s="244"/>
      <c r="G29" s="244"/>
      <c r="H29" s="244"/>
      <c r="I29" s="244"/>
      <c r="J29" s="682"/>
      <c r="K29" s="682"/>
      <c r="L29" s="682"/>
      <c r="M29" s="682"/>
      <c r="N29" s="683"/>
      <c r="O29" s="683"/>
      <c r="P29" s="683"/>
      <c r="Q29" s="683"/>
      <c r="R29" s="683"/>
      <c r="S29" s="683"/>
      <c r="T29" s="683"/>
      <c r="U29" s="683"/>
      <c r="V29" s="683"/>
      <c r="W29" s="683"/>
      <c r="X29" s="683"/>
      <c r="Y29" s="683"/>
      <c r="Z29" s="684"/>
      <c r="AA29" s="684"/>
      <c r="AB29" s="684"/>
      <c r="AC29" s="684"/>
      <c r="AD29" s="685"/>
      <c r="AE29" s="685"/>
      <c r="AF29" s="685"/>
      <c r="AG29" s="398">
        <f>'Pre-Award SRMC Sample (2)'!AG24</f>
        <v>1975</v>
      </c>
      <c r="AH29" s="398"/>
      <c r="AI29" s="398"/>
      <c r="AJ29" s="398"/>
      <c r="AK29" s="398"/>
      <c r="AL29" s="399"/>
      <c r="AO29" s="2" t="s">
        <v>235</v>
      </c>
    </row>
    <row r="30" spans="1:41" ht="13.5" customHeight="1" x14ac:dyDescent="0.25">
      <c r="A30" s="641" t="s">
        <v>48</v>
      </c>
      <c r="B30" s="642"/>
      <c r="C30" s="642"/>
      <c r="D30" s="642"/>
      <c r="E30" s="642"/>
      <c r="F30" s="642"/>
      <c r="G30" s="642"/>
      <c r="H30" s="642"/>
      <c r="I30" s="642"/>
      <c r="J30" s="643">
        <v>50</v>
      </c>
      <c r="K30" s="643"/>
      <c r="L30" s="643"/>
      <c r="M30" s="643"/>
      <c r="N30" s="644">
        <v>7.6499999999999999E-2</v>
      </c>
      <c r="O30" s="644"/>
      <c r="P30" s="644"/>
      <c r="Q30" s="644">
        <v>0.15</v>
      </c>
      <c r="R30" s="644"/>
      <c r="S30" s="644"/>
      <c r="T30" s="644">
        <v>0.06</v>
      </c>
      <c r="U30" s="644"/>
      <c r="V30" s="644"/>
      <c r="W30" s="644">
        <v>6.3500000000000001E-2</v>
      </c>
      <c r="X30" s="644"/>
      <c r="Y30" s="644"/>
      <c r="Z30" s="369">
        <f t="shared" ref="Z30:Z39" si="0">ROUND((J30*(1+SUM(N30:Y30))),2)</f>
        <v>67.5</v>
      </c>
      <c r="AA30" s="369"/>
      <c r="AB30" s="369"/>
      <c r="AC30" s="369"/>
      <c r="AD30" s="645">
        <v>70.740740000000002</v>
      </c>
      <c r="AE30" s="645"/>
      <c r="AF30" s="645"/>
      <c r="AG30" s="369">
        <f t="shared" ref="AG30:AG39" si="1">ROUND((Z30*AD30),2)</f>
        <v>4775</v>
      </c>
      <c r="AH30" s="369"/>
      <c r="AI30" s="369"/>
      <c r="AJ30" s="369"/>
      <c r="AK30" s="369"/>
      <c r="AL30" s="370"/>
    </row>
    <row r="31" spans="1:41" ht="13.5" customHeight="1" x14ac:dyDescent="0.25">
      <c r="A31" s="641" t="s">
        <v>98</v>
      </c>
      <c r="B31" s="642"/>
      <c r="C31" s="642"/>
      <c r="D31" s="642"/>
      <c r="E31" s="642"/>
      <c r="F31" s="642"/>
      <c r="G31" s="642"/>
      <c r="H31" s="642"/>
      <c r="I31" s="642"/>
      <c r="J31" s="643">
        <v>75</v>
      </c>
      <c r="K31" s="643"/>
      <c r="L31" s="643"/>
      <c r="M31" s="643"/>
      <c r="N31" s="644">
        <v>7.6499999999999999E-2</v>
      </c>
      <c r="O31" s="644"/>
      <c r="P31" s="644"/>
      <c r="Q31" s="644">
        <v>0.15</v>
      </c>
      <c r="R31" s="644"/>
      <c r="S31" s="644"/>
      <c r="T31" s="644">
        <v>0.06</v>
      </c>
      <c r="U31" s="644"/>
      <c r="V31" s="644"/>
      <c r="W31" s="644">
        <v>6.3500000000000001E-2</v>
      </c>
      <c r="X31" s="644"/>
      <c r="Y31" s="644"/>
      <c r="Z31" s="369">
        <f t="shared" si="0"/>
        <v>101.25</v>
      </c>
      <c r="AA31" s="369"/>
      <c r="AB31" s="369"/>
      <c r="AC31" s="369"/>
      <c r="AD31" s="645">
        <v>200</v>
      </c>
      <c r="AE31" s="645"/>
      <c r="AF31" s="645"/>
      <c r="AG31" s="369">
        <f t="shared" si="1"/>
        <v>20250</v>
      </c>
      <c r="AH31" s="369"/>
      <c r="AI31" s="369"/>
      <c r="AJ31" s="369"/>
      <c r="AK31" s="369"/>
      <c r="AL31" s="370"/>
    </row>
    <row r="32" spans="1:41" ht="13.5" customHeight="1" x14ac:dyDescent="0.25">
      <c r="A32" s="641" t="s">
        <v>99</v>
      </c>
      <c r="B32" s="642"/>
      <c r="C32" s="642"/>
      <c r="D32" s="642"/>
      <c r="E32" s="642"/>
      <c r="F32" s="642"/>
      <c r="G32" s="642"/>
      <c r="H32" s="642"/>
      <c r="I32" s="642"/>
      <c r="J32" s="643">
        <v>100</v>
      </c>
      <c r="K32" s="643"/>
      <c r="L32" s="643"/>
      <c r="M32" s="643"/>
      <c r="N32" s="644">
        <v>7.6499999999999999E-2</v>
      </c>
      <c r="O32" s="644"/>
      <c r="P32" s="644"/>
      <c r="Q32" s="644">
        <v>0.15</v>
      </c>
      <c r="R32" s="644"/>
      <c r="S32" s="644"/>
      <c r="T32" s="644">
        <v>0.06</v>
      </c>
      <c r="U32" s="644"/>
      <c r="V32" s="644"/>
      <c r="W32" s="644">
        <v>6.3500000000000001E-2</v>
      </c>
      <c r="X32" s="644"/>
      <c r="Y32" s="644"/>
      <c r="Z32" s="369">
        <f t="shared" si="0"/>
        <v>135</v>
      </c>
      <c r="AA32" s="369"/>
      <c r="AB32" s="369"/>
      <c r="AC32" s="369"/>
      <c r="AD32" s="645">
        <v>150</v>
      </c>
      <c r="AE32" s="645"/>
      <c r="AF32" s="645"/>
      <c r="AG32" s="369">
        <f t="shared" si="1"/>
        <v>20250</v>
      </c>
      <c r="AH32" s="369"/>
      <c r="AI32" s="369"/>
      <c r="AJ32" s="369"/>
      <c r="AK32" s="369"/>
      <c r="AL32" s="370"/>
      <c r="AO32" s="2" t="s">
        <v>138</v>
      </c>
    </row>
    <row r="33" spans="1:41" ht="12.75" hidden="1" customHeight="1" x14ac:dyDescent="0.25">
      <c r="A33" s="641"/>
      <c r="B33" s="642"/>
      <c r="C33" s="642"/>
      <c r="D33" s="642"/>
      <c r="E33" s="642"/>
      <c r="F33" s="642"/>
      <c r="G33" s="642"/>
      <c r="H33" s="642"/>
      <c r="I33" s="642"/>
      <c r="J33" s="643"/>
      <c r="K33" s="643"/>
      <c r="L33" s="643"/>
      <c r="M33" s="643"/>
      <c r="N33" s="644"/>
      <c r="O33" s="644"/>
      <c r="P33" s="644"/>
      <c r="Q33" s="644"/>
      <c r="R33" s="644"/>
      <c r="S33" s="644"/>
      <c r="T33" s="644"/>
      <c r="U33" s="644"/>
      <c r="V33" s="644"/>
      <c r="W33" s="644"/>
      <c r="X33" s="644"/>
      <c r="Y33" s="644"/>
      <c r="Z33" s="369">
        <f t="shared" si="0"/>
        <v>0</v>
      </c>
      <c r="AA33" s="369"/>
      <c r="AB33" s="369"/>
      <c r="AC33" s="369"/>
      <c r="AD33" s="645"/>
      <c r="AE33" s="645"/>
      <c r="AF33" s="645"/>
      <c r="AG33" s="369">
        <f t="shared" si="1"/>
        <v>0</v>
      </c>
      <c r="AH33" s="369"/>
      <c r="AI33" s="369"/>
      <c r="AJ33" s="369"/>
      <c r="AK33" s="369"/>
      <c r="AL33" s="370"/>
    </row>
    <row r="34" spans="1:41" ht="12.75" hidden="1" customHeight="1" x14ac:dyDescent="0.25">
      <c r="A34" s="641"/>
      <c r="B34" s="642"/>
      <c r="C34" s="642"/>
      <c r="D34" s="642"/>
      <c r="E34" s="642"/>
      <c r="F34" s="642"/>
      <c r="G34" s="642"/>
      <c r="H34" s="642"/>
      <c r="I34" s="642"/>
      <c r="J34" s="643"/>
      <c r="K34" s="643"/>
      <c r="L34" s="643"/>
      <c r="M34" s="643"/>
      <c r="N34" s="644"/>
      <c r="O34" s="644"/>
      <c r="P34" s="644"/>
      <c r="Q34" s="644"/>
      <c r="R34" s="644"/>
      <c r="S34" s="644"/>
      <c r="T34" s="644"/>
      <c r="U34" s="644"/>
      <c r="V34" s="644"/>
      <c r="W34" s="644"/>
      <c r="X34" s="644"/>
      <c r="Y34" s="644"/>
      <c r="Z34" s="369">
        <f t="shared" si="0"/>
        <v>0</v>
      </c>
      <c r="AA34" s="369"/>
      <c r="AB34" s="369"/>
      <c r="AC34" s="369"/>
      <c r="AD34" s="645"/>
      <c r="AE34" s="645"/>
      <c r="AF34" s="645"/>
      <c r="AG34" s="369">
        <f t="shared" si="1"/>
        <v>0</v>
      </c>
      <c r="AH34" s="369"/>
      <c r="AI34" s="369"/>
      <c r="AJ34" s="369"/>
      <c r="AK34" s="369"/>
      <c r="AL34" s="370"/>
    </row>
    <row r="35" spans="1:41" ht="12.75" hidden="1" customHeight="1" x14ac:dyDescent="0.25">
      <c r="A35" s="641"/>
      <c r="B35" s="642"/>
      <c r="C35" s="642"/>
      <c r="D35" s="642"/>
      <c r="E35" s="642"/>
      <c r="F35" s="642"/>
      <c r="G35" s="642"/>
      <c r="H35" s="642"/>
      <c r="I35" s="642"/>
      <c r="J35" s="643"/>
      <c r="K35" s="643"/>
      <c r="L35" s="643"/>
      <c r="M35" s="643"/>
      <c r="N35" s="644"/>
      <c r="O35" s="644"/>
      <c r="P35" s="644"/>
      <c r="Q35" s="644"/>
      <c r="R35" s="644"/>
      <c r="S35" s="644"/>
      <c r="T35" s="644"/>
      <c r="U35" s="644"/>
      <c r="V35" s="644"/>
      <c r="W35" s="644"/>
      <c r="X35" s="644"/>
      <c r="Y35" s="644"/>
      <c r="Z35" s="369">
        <f t="shared" si="0"/>
        <v>0</v>
      </c>
      <c r="AA35" s="369"/>
      <c r="AB35" s="369"/>
      <c r="AC35" s="369"/>
      <c r="AD35" s="645"/>
      <c r="AE35" s="645"/>
      <c r="AF35" s="645"/>
      <c r="AG35" s="369">
        <f t="shared" si="1"/>
        <v>0</v>
      </c>
      <c r="AH35" s="369"/>
      <c r="AI35" s="369"/>
      <c r="AJ35" s="369"/>
      <c r="AK35" s="369"/>
      <c r="AL35" s="370"/>
    </row>
    <row r="36" spans="1:41" ht="12.75" hidden="1" customHeight="1" x14ac:dyDescent="0.25">
      <c r="A36" s="641"/>
      <c r="B36" s="642"/>
      <c r="C36" s="642"/>
      <c r="D36" s="642"/>
      <c r="E36" s="642"/>
      <c r="F36" s="642"/>
      <c r="G36" s="642"/>
      <c r="H36" s="642"/>
      <c r="I36" s="642"/>
      <c r="J36" s="643"/>
      <c r="K36" s="643"/>
      <c r="L36" s="643"/>
      <c r="M36" s="643"/>
      <c r="N36" s="644"/>
      <c r="O36" s="644"/>
      <c r="P36" s="644"/>
      <c r="Q36" s="644"/>
      <c r="R36" s="644"/>
      <c r="S36" s="644"/>
      <c r="T36" s="644"/>
      <c r="U36" s="644"/>
      <c r="V36" s="644"/>
      <c r="W36" s="644"/>
      <c r="X36" s="644"/>
      <c r="Y36" s="644"/>
      <c r="Z36" s="369">
        <f t="shared" si="0"/>
        <v>0</v>
      </c>
      <c r="AA36" s="369"/>
      <c r="AB36" s="369"/>
      <c r="AC36" s="369"/>
      <c r="AD36" s="645"/>
      <c r="AE36" s="645"/>
      <c r="AF36" s="645"/>
      <c r="AG36" s="369">
        <f t="shared" si="1"/>
        <v>0</v>
      </c>
      <c r="AH36" s="369"/>
      <c r="AI36" s="369"/>
      <c r="AJ36" s="369"/>
      <c r="AK36" s="369"/>
      <c r="AL36" s="370"/>
    </row>
    <row r="37" spans="1:41" ht="12.75" hidden="1" customHeight="1" x14ac:dyDescent="0.25">
      <c r="A37" s="641"/>
      <c r="B37" s="642"/>
      <c r="C37" s="642"/>
      <c r="D37" s="642"/>
      <c r="E37" s="642"/>
      <c r="F37" s="642"/>
      <c r="G37" s="642"/>
      <c r="H37" s="642"/>
      <c r="I37" s="642"/>
      <c r="J37" s="643"/>
      <c r="K37" s="643"/>
      <c r="L37" s="643"/>
      <c r="M37" s="643"/>
      <c r="N37" s="644"/>
      <c r="O37" s="644"/>
      <c r="P37" s="644"/>
      <c r="Q37" s="644"/>
      <c r="R37" s="644"/>
      <c r="S37" s="644"/>
      <c r="T37" s="644"/>
      <c r="U37" s="644"/>
      <c r="V37" s="644"/>
      <c r="W37" s="644"/>
      <c r="X37" s="644"/>
      <c r="Y37" s="644"/>
      <c r="Z37" s="369">
        <f t="shared" si="0"/>
        <v>0</v>
      </c>
      <c r="AA37" s="369"/>
      <c r="AB37" s="369"/>
      <c r="AC37" s="369"/>
      <c r="AD37" s="645"/>
      <c r="AE37" s="645"/>
      <c r="AF37" s="645"/>
      <c r="AG37" s="369">
        <f t="shared" si="1"/>
        <v>0</v>
      </c>
      <c r="AH37" s="369"/>
      <c r="AI37" s="369"/>
      <c r="AJ37" s="369"/>
      <c r="AK37" s="369"/>
      <c r="AL37" s="370"/>
    </row>
    <row r="38" spans="1:41" ht="12.75" hidden="1" customHeight="1" x14ac:dyDescent="0.25">
      <c r="A38" s="641"/>
      <c r="B38" s="642"/>
      <c r="C38" s="642"/>
      <c r="D38" s="642"/>
      <c r="E38" s="642"/>
      <c r="F38" s="642"/>
      <c r="G38" s="642"/>
      <c r="H38" s="642"/>
      <c r="I38" s="642"/>
      <c r="J38" s="643"/>
      <c r="K38" s="643"/>
      <c r="L38" s="643"/>
      <c r="M38" s="643"/>
      <c r="N38" s="644"/>
      <c r="O38" s="644"/>
      <c r="P38" s="644"/>
      <c r="Q38" s="644"/>
      <c r="R38" s="644"/>
      <c r="S38" s="644"/>
      <c r="T38" s="644"/>
      <c r="U38" s="644"/>
      <c r="V38" s="644"/>
      <c r="W38" s="644"/>
      <c r="X38" s="644"/>
      <c r="Y38" s="644"/>
      <c r="Z38" s="369">
        <f t="shared" si="0"/>
        <v>0</v>
      </c>
      <c r="AA38" s="369"/>
      <c r="AB38" s="369"/>
      <c r="AC38" s="369"/>
      <c r="AD38" s="645"/>
      <c r="AE38" s="645"/>
      <c r="AF38" s="645"/>
      <c r="AG38" s="369">
        <f t="shared" si="1"/>
        <v>0</v>
      </c>
      <c r="AH38" s="369"/>
      <c r="AI38" s="369"/>
      <c r="AJ38" s="369"/>
      <c r="AK38" s="369"/>
      <c r="AL38" s="370"/>
    </row>
    <row r="39" spans="1:41" ht="12.75" hidden="1" customHeight="1" x14ac:dyDescent="0.25">
      <c r="A39" s="641"/>
      <c r="B39" s="642"/>
      <c r="C39" s="642"/>
      <c r="D39" s="642"/>
      <c r="E39" s="642"/>
      <c r="F39" s="642"/>
      <c r="G39" s="642"/>
      <c r="H39" s="642"/>
      <c r="I39" s="642"/>
      <c r="J39" s="643"/>
      <c r="K39" s="643"/>
      <c r="L39" s="643"/>
      <c r="M39" s="643"/>
      <c r="N39" s="644"/>
      <c r="O39" s="644"/>
      <c r="P39" s="644"/>
      <c r="Q39" s="644"/>
      <c r="R39" s="644"/>
      <c r="S39" s="644"/>
      <c r="T39" s="644"/>
      <c r="U39" s="644"/>
      <c r="V39" s="644"/>
      <c r="W39" s="644"/>
      <c r="X39" s="644"/>
      <c r="Y39" s="644"/>
      <c r="Z39" s="369">
        <f t="shared" si="0"/>
        <v>0</v>
      </c>
      <c r="AA39" s="369"/>
      <c r="AB39" s="369"/>
      <c r="AC39" s="369"/>
      <c r="AD39" s="645"/>
      <c r="AE39" s="645"/>
      <c r="AF39" s="645"/>
      <c r="AG39" s="369">
        <f t="shared" si="1"/>
        <v>0</v>
      </c>
      <c r="AH39" s="369"/>
      <c r="AI39" s="369"/>
      <c r="AJ39" s="369"/>
      <c r="AK39" s="369"/>
      <c r="AL39" s="370"/>
    </row>
    <row r="40" spans="1:41" ht="13.5" customHeight="1" x14ac:dyDescent="0.25">
      <c r="A40" s="372" t="s">
        <v>7</v>
      </c>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4"/>
      <c r="AG40" s="230">
        <f>SUM(AG29:AL39)</f>
        <v>47250</v>
      </c>
      <c r="AH40" s="231"/>
      <c r="AI40" s="231"/>
      <c r="AJ40" s="231"/>
      <c r="AK40" s="231"/>
      <c r="AL40" s="232"/>
    </row>
    <row r="41" spans="1:41" ht="13.25" customHeight="1" x14ac:dyDescent="0.25">
      <c r="A41" s="254" t="s">
        <v>8</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6"/>
    </row>
    <row r="42" spans="1:41" s="16" customFormat="1" ht="13.5" customHeight="1" x14ac:dyDescent="0.25">
      <c r="A42" s="638" t="s">
        <v>254</v>
      </c>
      <c r="B42" s="639"/>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40"/>
    </row>
    <row r="43" spans="1:41" s="16" customFormat="1" ht="57" customHeight="1" x14ac:dyDescent="0.25">
      <c r="A43" s="638"/>
      <c r="B43" s="639"/>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40"/>
      <c r="AO43" s="17" t="s">
        <v>194</v>
      </c>
    </row>
    <row r="44" spans="1:41" s="16" customFormat="1" ht="13.5" customHeight="1" x14ac:dyDescent="0.25">
      <c r="A44" s="638"/>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40"/>
    </row>
    <row r="45" spans="1:41" s="16" customFormat="1" ht="12" customHeight="1" x14ac:dyDescent="0.25">
      <c r="A45" s="260"/>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2"/>
    </row>
    <row r="46" spans="1:41" ht="15" customHeight="1" x14ac:dyDescent="0.3">
      <c r="A46" s="263" t="s">
        <v>9</v>
      </c>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5"/>
    </row>
    <row r="47" spans="1:41" ht="13.5" customHeight="1" x14ac:dyDescent="0.25">
      <c r="A47" s="268" t="s">
        <v>15</v>
      </c>
      <c r="B47" s="269"/>
      <c r="C47" s="269"/>
      <c r="D47" s="269"/>
      <c r="E47" s="269"/>
      <c r="F47" s="269"/>
      <c r="G47" s="269"/>
      <c r="H47" s="269"/>
      <c r="I47" s="269"/>
      <c r="J47" s="269"/>
      <c r="K47" s="269"/>
      <c r="L47" s="269"/>
      <c r="M47" s="269"/>
      <c r="N47" s="269"/>
      <c r="O47" s="269"/>
      <c r="P47" s="269"/>
      <c r="Q47" s="269"/>
      <c r="R47" s="269"/>
      <c r="S47" s="270"/>
      <c r="T47" s="266" t="s">
        <v>33</v>
      </c>
      <c r="U47" s="266"/>
      <c r="V47" s="266"/>
      <c r="W47" s="266"/>
      <c r="X47" s="266"/>
      <c r="Y47" s="266"/>
      <c r="Z47" s="266"/>
      <c r="AA47" s="266"/>
      <c r="AB47" s="266"/>
      <c r="AC47" s="266"/>
      <c r="AD47" s="266"/>
      <c r="AE47" s="266" t="s">
        <v>23</v>
      </c>
      <c r="AF47" s="266"/>
      <c r="AG47" s="266"/>
      <c r="AH47" s="266"/>
      <c r="AI47" s="266"/>
      <c r="AJ47" s="266"/>
      <c r="AK47" s="266"/>
      <c r="AL47" s="267"/>
    </row>
    <row r="48" spans="1:41" ht="13.5" customHeight="1" x14ac:dyDescent="0.25">
      <c r="A48" s="382" t="s">
        <v>101</v>
      </c>
      <c r="B48" s="383"/>
      <c r="C48" s="383"/>
      <c r="D48" s="383"/>
      <c r="E48" s="383"/>
      <c r="F48" s="383"/>
      <c r="G48" s="383"/>
      <c r="H48" s="383"/>
      <c r="I48" s="383"/>
      <c r="J48" s="383"/>
      <c r="K48" s="383"/>
      <c r="L48" s="383"/>
      <c r="M48" s="383"/>
      <c r="N48" s="383"/>
      <c r="O48" s="383"/>
      <c r="P48" s="383"/>
      <c r="Q48" s="383"/>
      <c r="R48" s="383"/>
      <c r="S48" s="384"/>
      <c r="T48" s="272" t="s">
        <v>204</v>
      </c>
      <c r="U48" s="272"/>
      <c r="V48" s="272"/>
      <c r="W48" s="272"/>
      <c r="X48" s="272"/>
      <c r="Y48" s="272"/>
      <c r="Z48" s="272"/>
      <c r="AA48" s="272"/>
      <c r="AB48" s="272"/>
      <c r="AC48" s="272"/>
      <c r="AD48" s="272"/>
      <c r="AE48" s="385">
        <f>'Pre-Award SRMC Sample (2)'!AE33</f>
        <v>8025</v>
      </c>
      <c r="AF48" s="385"/>
      <c r="AG48" s="385"/>
      <c r="AH48" s="385"/>
      <c r="AI48" s="385"/>
      <c r="AJ48" s="385"/>
      <c r="AK48" s="385"/>
      <c r="AL48" s="386"/>
      <c r="AO48" s="2" t="s">
        <v>235</v>
      </c>
    </row>
    <row r="49" spans="1:41" ht="13.5" hidden="1" customHeight="1" x14ac:dyDescent="0.25">
      <c r="A49" s="382"/>
      <c r="B49" s="383"/>
      <c r="C49" s="383"/>
      <c r="D49" s="383"/>
      <c r="E49" s="383"/>
      <c r="F49" s="383"/>
      <c r="G49" s="383"/>
      <c r="H49" s="383"/>
      <c r="I49" s="383"/>
      <c r="J49" s="383"/>
      <c r="K49" s="383"/>
      <c r="L49" s="383"/>
      <c r="M49" s="383"/>
      <c r="N49" s="383"/>
      <c r="O49" s="383"/>
      <c r="P49" s="383"/>
      <c r="Q49" s="383"/>
      <c r="R49" s="383"/>
      <c r="S49" s="384"/>
      <c r="T49" s="272"/>
      <c r="U49" s="272"/>
      <c r="V49" s="272"/>
      <c r="W49" s="272"/>
      <c r="X49" s="272"/>
      <c r="Y49" s="272"/>
      <c r="Z49" s="272"/>
      <c r="AA49" s="272"/>
      <c r="AB49" s="272"/>
      <c r="AC49" s="272"/>
      <c r="AD49" s="272"/>
      <c r="AE49" s="385"/>
      <c r="AF49" s="385"/>
      <c r="AG49" s="385"/>
      <c r="AH49" s="385"/>
      <c r="AI49" s="385"/>
      <c r="AJ49" s="385"/>
      <c r="AK49" s="385"/>
      <c r="AL49" s="386"/>
      <c r="AO49" s="2" t="s">
        <v>138</v>
      </c>
    </row>
    <row r="50" spans="1:41" ht="13.5" hidden="1" customHeight="1" x14ac:dyDescent="0.25">
      <c r="A50" s="382"/>
      <c r="B50" s="383"/>
      <c r="C50" s="383"/>
      <c r="D50" s="383"/>
      <c r="E50" s="383"/>
      <c r="F50" s="383"/>
      <c r="G50" s="383"/>
      <c r="H50" s="383"/>
      <c r="I50" s="383"/>
      <c r="J50" s="383"/>
      <c r="K50" s="383"/>
      <c r="L50" s="383"/>
      <c r="M50" s="383"/>
      <c r="N50" s="383"/>
      <c r="O50" s="383"/>
      <c r="P50" s="383"/>
      <c r="Q50" s="383"/>
      <c r="R50" s="383"/>
      <c r="S50" s="384"/>
      <c r="T50" s="272"/>
      <c r="U50" s="272"/>
      <c r="V50" s="272"/>
      <c r="W50" s="272"/>
      <c r="X50" s="272"/>
      <c r="Y50" s="272"/>
      <c r="Z50" s="272"/>
      <c r="AA50" s="272"/>
      <c r="AB50" s="272"/>
      <c r="AC50" s="272"/>
      <c r="AD50" s="272"/>
      <c r="AE50" s="385"/>
      <c r="AF50" s="385"/>
      <c r="AG50" s="385"/>
      <c r="AH50" s="385"/>
      <c r="AI50" s="385"/>
      <c r="AJ50" s="385"/>
      <c r="AK50" s="385"/>
      <c r="AL50" s="386"/>
    </row>
    <row r="51" spans="1:41" ht="13.5" customHeight="1" x14ac:dyDescent="0.25">
      <c r="A51" s="268" t="s">
        <v>7</v>
      </c>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70"/>
      <c r="AE51" s="276">
        <f>SUM(AE48:AL50)</f>
        <v>8025</v>
      </c>
      <c r="AF51" s="277"/>
      <c r="AG51" s="269"/>
      <c r="AH51" s="269"/>
      <c r="AI51" s="269"/>
      <c r="AJ51" s="269"/>
      <c r="AK51" s="269"/>
      <c r="AL51" s="278"/>
    </row>
    <row r="52" spans="1:41" ht="13.5" customHeight="1" x14ac:dyDescent="0.25">
      <c r="A52" s="254" t="s">
        <v>8</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6"/>
    </row>
    <row r="53" spans="1:41" s="16" customFormat="1" ht="13.5" customHeight="1" x14ac:dyDescent="0.25">
      <c r="A53" s="638" t="s">
        <v>234</v>
      </c>
      <c r="B53" s="639"/>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40"/>
    </row>
    <row r="54" spans="1:41" s="16" customFormat="1" ht="13.5" customHeight="1" x14ac:dyDescent="0.25">
      <c r="A54" s="638"/>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40"/>
      <c r="AO54" s="17" t="s">
        <v>194</v>
      </c>
    </row>
    <row r="55" spans="1:41" s="16" customFormat="1" ht="12" customHeight="1" x14ac:dyDescent="0.25">
      <c r="A55" s="27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1"/>
    </row>
    <row r="56" spans="1:41" ht="16" x14ac:dyDescent="0.3">
      <c r="A56" s="263" t="s">
        <v>179</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5"/>
    </row>
    <row r="57" spans="1:41" ht="13.5" customHeight="1" x14ac:dyDescent="0.25">
      <c r="A57" s="268" t="s">
        <v>10</v>
      </c>
      <c r="B57" s="269"/>
      <c r="C57" s="269"/>
      <c r="D57" s="269"/>
      <c r="E57" s="269"/>
      <c r="F57" s="269"/>
      <c r="G57" s="269"/>
      <c r="H57" s="269"/>
      <c r="I57" s="269"/>
      <c r="J57" s="269"/>
      <c r="K57" s="269"/>
      <c r="L57" s="269"/>
      <c r="M57" s="269"/>
      <c r="N57" s="269"/>
      <c r="O57" s="269"/>
      <c r="P57" s="269"/>
      <c r="Q57" s="269"/>
      <c r="R57" s="269"/>
      <c r="S57" s="270"/>
      <c r="T57" s="266" t="s">
        <v>34</v>
      </c>
      <c r="U57" s="266"/>
      <c r="V57" s="266"/>
      <c r="W57" s="266"/>
      <c r="X57" s="266"/>
      <c r="Y57" s="266"/>
      <c r="Z57" s="266" t="s">
        <v>35</v>
      </c>
      <c r="AA57" s="266"/>
      <c r="AB57" s="266"/>
      <c r="AC57" s="266"/>
      <c r="AD57" s="266" t="s">
        <v>23</v>
      </c>
      <c r="AE57" s="266"/>
      <c r="AF57" s="266"/>
      <c r="AG57" s="266"/>
      <c r="AH57" s="266"/>
      <c r="AI57" s="266"/>
      <c r="AJ57" s="266"/>
      <c r="AK57" s="266"/>
      <c r="AL57" s="267"/>
    </row>
    <row r="58" spans="1:41" ht="13.5" customHeight="1" x14ac:dyDescent="0.25">
      <c r="A58" s="382" t="s">
        <v>142</v>
      </c>
      <c r="B58" s="383"/>
      <c r="C58" s="383"/>
      <c r="D58" s="383"/>
      <c r="E58" s="383"/>
      <c r="F58" s="383"/>
      <c r="G58" s="383"/>
      <c r="H58" s="383"/>
      <c r="I58" s="383"/>
      <c r="J58" s="383"/>
      <c r="K58" s="383"/>
      <c r="L58" s="383"/>
      <c r="M58" s="383"/>
      <c r="N58" s="383"/>
      <c r="O58" s="383"/>
      <c r="P58" s="383"/>
      <c r="Q58" s="383"/>
      <c r="R58" s="383"/>
      <c r="S58" s="384"/>
      <c r="T58" s="271">
        <f>AG40</f>
        <v>47250</v>
      </c>
      <c r="U58" s="272"/>
      <c r="V58" s="272"/>
      <c r="W58" s="272"/>
      <c r="X58" s="272"/>
      <c r="Y58" s="272"/>
      <c r="Z58" s="634">
        <v>0.1</v>
      </c>
      <c r="AA58" s="634"/>
      <c r="AB58" s="634"/>
      <c r="AC58" s="634"/>
      <c r="AD58" s="385">
        <f>ROUND((T58*Z58),2)</f>
        <v>4725</v>
      </c>
      <c r="AE58" s="385"/>
      <c r="AF58" s="385"/>
      <c r="AG58" s="385"/>
      <c r="AH58" s="385"/>
      <c r="AI58" s="385"/>
      <c r="AJ58" s="385"/>
      <c r="AK58" s="385"/>
      <c r="AL58" s="386"/>
    </row>
    <row r="59" spans="1:41" ht="13.5" customHeight="1" x14ac:dyDescent="0.25">
      <c r="A59" s="268" t="s">
        <v>7</v>
      </c>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70"/>
      <c r="AD59" s="276">
        <f>AD58</f>
        <v>4725</v>
      </c>
      <c r="AE59" s="269"/>
      <c r="AF59" s="269"/>
      <c r="AG59" s="269"/>
      <c r="AH59" s="269"/>
      <c r="AI59" s="269"/>
      <c r="AJ59" s="269"/>
      <c r="AK59" s="269"/>
      <c r="AL59" s="278"/>
    </row>
    <row r="60" spans="1:41" ht="13.5" customHeight="1" x14ac:dyDescent="0.25">
      <c r="A60" s="286" t="s">
        <v>8</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8"/>
    </row>
    <row r="61" spans="1:41" ht="24" customHeight="1" x14ac:dyDescent="0.25">
      <c r="A61" s="635" t="s">
        <v>149</v>
      </c>
      <c r="B61" s="636"/>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7"/>
      <c r="AO61" s="17" t="s">
        <v>194</v>
      </c>
    </row>
    <row r="62" spans="1:41" ht="13.5" customHeight="1" x14ac:dyDescent="0.25">
      <c r="A62" s="60"/>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2"/>
    </row>
    <row r="63" spans="1:41" ht="15" customHeight="1" x14ac:dyDescent="0.3">
      <c r="A63" s="263" t="s">
        <v>229</v>
      </c>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5"/>
    </row>
    <row r="64" spans="1:41" ht="15" customHeight="1" x14ac:dyDescent="0.3">
      <c r="A64" s="294" t="s">
        <v>228</v>
      </c>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6">
        <f>'Pre-Award SRMC Sample (2)'!AC39</f>
        <v>10000</v>
      </c>
      <c r="AB64" s="296"/>
      <c r="AC64" s="296"/>
      <c r="AD64" s="296"/>
      <c r="AE64" s="296"/>
      <c r="AF64" s="296"/>
      <c r="AG64" s="296"/>
      <c r="AH64" s="296"/>
      <c r="AI64" s="296"/>
      <c r="AJ64" s="296"/>
      <c r="AK64" s="296"/>
      <c r="AL64" s="297"/>
    </row>
    <row r="65" spans="1:41" ht="15" customHeight="1" x14ac:dyDescent="0.25">
      <c r="A65" s="298" t="s">
        <v>238</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300">
        <f>IF(ISBLANK('Pre-Award SRMC Sample (2)'!AA40),"",'Pre-Award SRMC Sample (2)'!AA40)</f>
        <v>43374</v>
      </c>
      <c r="AB65" s="300"/>
      <c r="AC65" s="300"/>
      <c r="AD65" s="300"/>
      <c r="AE65" s="300"/>
      <c r="AF65" s="300"/>
      <c r="AG65" s="300"/>
      <c r="AH65" s="300"/>
      <c r="AI65" s="300"/>
      <c r="AJ65" s="300"/>
      <c r="AK65" s="300"/>
      <c r="AL65" s="301"/>
    </row>
    <row r="66" spans="1:41" ht="12" customHeight="1" x14ac:dyDescent="0.25">
      <c r="A66" s="60"/>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2"/>
    </row>
    <row r="67" spans="1:41" ht="11.25" customHeight="1" x14ac:dyDescent="0.25">
      <c r="A67" s="221"/>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3"/>
    </row>
    <row r="68" spans="1:41" ht="21" customHeight="1" thickBot="1" x14ac:dyDescent="0.35">
      <c r="A68" s="294" t="s">
        <v>134</v>
      </c>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2">
        <f>AG40+AE51+AD59</f>
        <v>60000</v>
      </c>
      <c r="AB68" s="292"/>
      <c r="AC68" s="292"/>
      <c r="AD68" s="292"/>
      <c r="AE68" s="292"/>
      <c r="AF68" s="292"/>
      <c r="AG68" s="292"/>
      <c r="AH68" s="292"/>
      <c r="AI68" s="292"/>
      <c r="AJ68" s="292"/>
      <c r="AK68" s="292"/>
      <c r="AL68" s="293"/>
    </row>
    <row r="69" spans="1:41" ht="7.5" customHeight="1" thickTop="1" x14ac:dyDescent="0.25">
      <c r="A69" s="200"/>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2"/>
    </row>
    <row r="70" spans="1:41" ht="12.5" x14ac:dyDescent="0.25">
      <c r="A70" s="200" t="s">
        <v>25</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82">
        <f>AE22</f>
        <v>60000</v>
      </c>
      <c r="AB70" s="282"/>
      <c r="AC70" s="282"/>
      <c r="AD70" s="282"/>
      <c r="AE70" s="282"/>
      <c r="AF70" s="282"/>
      <c r="AG70" s="282"/>
      <c r="AH70" s="282"/>
      <c r="AI70" s="282"/>
      <c r="AJ70" s="282"/>
      <c r="AK70" s="282"/>
      <c r="AL70" s="283"/>
    </row>
    <row r="71" spans="1:41" ht="12.5" x14ac:dyDescent="0.25">
      <c r="A71" s="200" t="s">
        <v>26</v>
      </c>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82">
        <f>AA70-AA68</f>
        <v>0</v>
      </c>
      <c r="AB71" s="282"/>
      <c r="AC71" s="282"/>
      <c r="AD71" s="282"/>
      <c r="AE71" s="282"/>
      <c r="AF71" s="282"/>
      <c r="AG71" s="282"/>
      <c r="AH71" s="282"/>
      <c r="AI71" s="282"/>
      <c r="AJ71" s="282"/>
      <c r="AK71" s="282"/>
      <c r="AL71" s="283"/>
    </row>
    <row r="72" spans="1:41" ht="11" customHeight="1" x14ac:dyDescent="0.25">
      <c r="A72" s="200"/>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2"/>
    </row>
    <row r="73" spans="1:41" ht="13.5" customHeight="1" x14ac:dyDescent="0.25">
      <c r="A73" s="303" t="s">
        <v>135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5"/>
    </row>
    <row r="74" spans="1:41" ht="13.5" customHeight="1" x14ac:dyDescent="0.25">
      <c r="A74" s="303"/>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5"/>
    </row>
    <row r="75" spans="1:41" ht="13.5" customHeight="1" x14ac:dyDescent="0.25">
      <c r="A75" s="303"/>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5"/>
    </row>
    <row r="76" spans="1:41" ht="13.25" customHeight="1" x14ac:dyDescent="0.25">
      <c r="A76" s="303"/>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5"/>
    </row>
    <row r="77" spans="1:41" ht="9" customHeight="1" x14ac:dyDescent="0.25">
      <c r="A77" s="215"/>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7"/>
    </row>
    <row r="78" spans="1:41" ht="15" customHeight="1" x14ac:dyDescent="0.3">
      <c r="A78" s="306" t="s">
        <v>27</v>
      </c>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8"/>
      <c r="AO78" s="2" t="s">
        <v>205</v>
      </c>
    </row>
    <row r="79" spans="1:41" ht="13.5" customHeight="1" x14ac:dyDescent="0.3">
      <c r="A79" s="547" t="s">
        <v>28</v>
      </c>
      <c r="B79" s="548"/>
      <c r="C79" s="548"/>
      <c r="D79" s="548"/>
      <c r="E79" s="548"/>
      <c r="F79" s="548"/>
      <c r="G79" s="548"/>
      <c r="H79" s="548"/>
      <c r="I79" s="549"/>
      <c r="J79" s="633" t="s">
        <v>36</v>
      </c>
      <c r="K79" s="548"/>
      <c r="L79" s="548"/>
      <c r="M79" s="548"/>
      <c r="N79" s="548"/>
      <c r="O79" s="548"/>
      <c r="P79" s="548"/>
      <c r="Q79" s="548"/>
      <c r="R79" s="549"/>
      <c r="S79" s="633" t="s">
        <v>37</v>
      </c>
      <c r="T79" s="548"/>
      <c r="U79" s="548"/>
      <c r="V79" s="548"/>
      <c r="W79" s="548"/>
      <c r="X79" s="548"/>
      <c r="Y79" s="548"/>
      <c r="Z79" s="548"/>
      <c r="AA79" s="549"/>
      <c r="AB79" s="313" t="s">
        <v>144</v>
      </c>
      <c r="AC79" s="314"/>
      <c r="AD79" s="314"/>
      <c r="AE79" s="314"/>
      <c r="AF79" s="314"/>
      <c r="AG79" s="314"/>
      <c r="AH79" s="314"/>
      <c r="AI79" s="314"/>
      <c r="AJ79" s="314"/>
      <c r="AK79" s="314"/>
      <c r="AL79" s="315"/>
      <c r="AO79" s="2" t="s">
        <v>139</v>
      </c>
    </row>
    <row r="80" spans="1:41" ht="13.5" customHeight="1" x14ac:dyDescent="0.25">
      <c r="A80" s="316">
        <v>10000</v>
      </c>
      <c r="B80" s="317"/>
      <c r="C80" s="317"/>
      <c r="D80" s="317"/>
      <c r="E80" s="317"/>
      <c r="F80" s="317"/>
      <c r="G80" s="317"/>
      <c r="H80" s="317"/>
      <c r="I80" s="318"/>
      <c r="J80" s="319">
        <v>25000</v>
      </c>
      <c r="K80" s="317"/>
      <c r="L80" s="317"/>
      <c r="M80" s="317"/>
      <c r="N80" s="317"/>
      <c r="O80" s="317"/>
      <c r="P80" s="317"/>
      <c r="Q80" s="317"/>
      <c r="R80" s="318"/>
      <c r="S80" s="319">
        <v>25000</v>
      </c>
      <c r="T80" s="317"/>
      <c r="U80" s="317"/>
      <c r="V80" s="317"/>
      <c r="W80" s="317"/>
      <c r="X80" s="317"/>
      <c r="Y80" s="317"/>
      <c r="Z80" s="317"/>
      <c r="AA80" s="318"/>
      <c r="AB80" s="319">
        <f>SUM(A80:AA80)</f>
        <v>60000</v>
      </c>
      <c r="AC80" s="317"/>
      <c r="AD80" s="317"/>
      <c r="AE80" s="317"/>
      <c r="AF80" s="317"/>
      <c r="AG80" s="317"/>
      <c r="AH80" s="317"/>
      <c r="AI80" s="317"/>
      <c r="AJ80" s="317"/>
      <c r="AK80" s="317"/>
      <c r="AL80" s="320"/>
    </row>
    <row r="81" spans="1:38" ht="9" customHeight="1" x14ac:dyDescent="0.25">
      <c r="A81" s="679"/>
      <c r="B81" s="680"/>
      <c r="C81" s="680"/>
      <c r="D81" s="680"/>
      <c r="E81" s="680"/>
      <c r="F81" s="680"/>
      <c r="G81" s="680"/>
      <c r="H81" s="680"/>
      <c r="I81" s="680"/>
      <c r="J81" s="680"/>
      <c r="K81" s="680"/>
      <c r="L81" s="680"/>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1"/>
    </row>
    <row r="82" spans="1:38" ht="7.25" customHeight="1" x14ac:dyDescent="0.25">
      <c r="A82" s="221"/>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3"/>
    </row>
    <row r="83" spans="1:38" ht="12.5" x14ac:dyDescent="0.25">
      <c r="A83" s="200" t="s">
        <v>195</v>
      </c>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2"/>
    </row>
    <row r="84" spans="1:38" ht="13" thickBot="1" x14ac:dyDescent="0.3">
      <c r="A84" s="200"/>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2"/>
    </row>
    <row r="85" spans="1:38" ht="21" customHeight="1" thickBot="1" x14ac:dyDescent="0.35">
      <c r="A85" s="64"/>
      <c r="B85" s="50"/>
      <c r="C85" s="328" t="s">
        <v>216</v>
      </c>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30"/>
    </row>
    <row r="86" spans="1:38" ht="13" hidden="1" x14ac:dyDescent="0.3">
      <c r="A86" s="331"/>
      <c r="B86" s="332"/>
      <c r="C86" s="333" t="s">
        <v>97</v>
      </c>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4"/>
    </row>
    <row r="87" spans="1:38" ht="9" customHeight="1" x14ac:dyDescent="0.25">
      <c r="A87" s="200"/>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2"/>
    </row>
    <row r="88" spans="1:38" ht="12.5" x14ac:dyDescent="0.25">
      <c r="A88" s="323" t="s">
        <v>57</v>
      </c>
      <c r="B88" s="324"/>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5"/>
    </row>
    <row r="89" spans="1:38" ht="12.5" x14ac:dyDescent="0.25">
      <c r="A89" s="323"/>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5"/>
    </row>
    <row r="90" spans="1:38" ht="6" customHeight="1" x14ac:dyDescent="0.25">
      <c r="A90" s="323"/>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5"/>
    </row>
    <row r="91" spans="1:38" ht="12.5" x14ac:dyDescent="0.25">
      <c r="A91" s="323" t="s">
        <v>29</v>
      </c>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5"/>
    </row>
    <row r="92" spans="1:38" ht="12.5" x14ac:dyDescent="0.25">
      <c r="A92" s="323"/>
      <c r="B92" s="324"/>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5"/>
    </row>
    <row r="93" spans="1:38" ht="9" customHeight="1" x14ac:dyDescent="0.25">
      <c r="A93" s="200"/>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2"/>
    </row>
    <row r="94" spans="1:38" ht="15" customHeight="1" x14ac:dyDescent="0.25">
      <c r="A94" s="200" t="s">
        <v>3</v>
      </c>
      <c r="B94" s="201"/>
      <c r="C94" s="201"/>
      <c r="D94" s="401" t="s">
        <v>46</v>
      </c>
      <c r="E94" s="401"/>
      <c r="F94" s="401"/>
      <c r="G94" s="401"/>
      <c r="H94" s="401"/>
      <c r="I94" s="401"/>
      <c r="J94" s="401"/>
      <c r="K94" s="401"/>
      <c r="L94" s="401"/>
      <c r="M94" s="401"/>
      <c r="N94" s="401"/>
      <c r="O94" s="401"/>
      <c r="P94" s="401"/>
      <c r="Q94" s="401"/>
      <c r="R94" s="401"/>
      <c r="S94" s="401"/>
      <c r="T94" s="401"/>
      <c r="U94" s="401"/>
      <c r="V94" s="401"/>
      <c r="W94" s="401"/>
      <c r="X94" s="401"/>
      <c r="Z94" s="2" t="s">
        <v>30</v>
      </c>
      <c r="AE94" s="401" t="s">
        <v>41</v>
      </c>
      <c r="AF94" s="401"/>
      <c r="AG94" s="401"/>
      <c r="AH94" s="401"/>
      <c r="AI94" s="401"/>
      <c r="AJ94" s="401"/>
      <c r="AK94" s="401"/>
      <c r="AL94" s="402"/>
    </row>
    <row r="95" spans="1:38" ht="9" customHeight="1" x14ac:dyDescent="0.25">
      <c r="A95" s="200"/>
      <c r="B95" s="201"/>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2"/>
    </row>
    <row r="96" spans="1:38" ht="12.5" x14ac:dyDescent="0.25">
      <c r="A96" s="200" t="s">
        <v>12</v>
      </c>
      <c r="B96" s="201"/>
      <c r="C96" s="201"/>
      <c r="D96" s="401" t="s">
        <v>213</v>
      </c>
      <c r="E96" s="401"/>
      <c r="F96" s="401"/>
      <c r="G96" s="401"/>
      <c r="H96" s="401"/>
      <c r="I96" s="401"/>
      <c r="J96" s="401"/>
      <c r="K96" s="401"/>
      <c r="L96" s="401"/>
      <c r="M96" s="401"/>
      <c r="N96" s="401"/>
      <c r="O96" s="401"/>
      <c r="P96" s="401"/>
      <c r="Q96" s="401"/>
      <c r="R96" s="401"/>
      <c r="S96" s="401"/>
      <c r="T96" s="401"/>
      <c r="U96" s="401"/>
      <c r="V96" s="401"/>
      <c r="W96" s="401"/>
      <c r="X96" s="401"/>
      <c r="Y96" s="201"/>
      <c r="Z96" s="201"/>
      <c r="AA96" s="201"/>
      <c r="AB96" s="201"/>
      <c r="AC96" s="201"/>
      <c r="AD96" s="201"/>
      <c r="AE96" s="201"/>
      <c r="AF96" s="201"/>
      <c r="AG96" s="201"/>
      <c r="AH96" s="201"/>
      <c r="AI96" s="201"/>
      <c r="AJ96" s="201"/>
      <c r="AK96" s="201"/>
      <c r="AL96" s="202"/>
    </row>
    <row r="97" spans="1:38" ht="9" customHeight="1" x14ac:dyDescent="0.25">
      <c r="A97" s="200"/>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2"/>
    </row>
    <row r="98" spans="1:38" ht="21" customHeight="1" x14ac:dyDescent="0.8">
      <c r="A98" s="200" t="s">
        <v>31</v>
      </c>
      <c r="B98" s="201"/>
      <c r="C98" s="201"/>
      <c r="D98" s="201"/>
      <c r="E98" s="627" t="s">
        <v>46</v>
      </c>
      <c r="F98" s="628"/>
      <c r="G98" s="628"/>
      <c r="H98" s="628"/>
      <c r="I98" s="628"/>
      <c r="J98" s="628"/>
      <c r="K98" s="628"/>
      <c r="L98" s="628"/>
      <c r="M98" s="628"/>
      <c r="N98" s="628"/>
      <c r="O98" s="628"/>
      <c r="P98" s="628"/>
      <c r="Q98" s="628"/>
      <c r="R98" s="628"/>
      <c r="S98" s="628"/>
      <c r="T98" s="628"/>
      <c r="U98" s="628"/>
      <c r="V98" s="628"/>
      <c r="W98" s="628"/>
      <c r="X98" s="628"/>
      <c r="Y98" s="208"/>
      <c r="Z98" s="208"/>
      <c r="AA98" s="208"/>
      <c r="AB98" s="208" t="s">
        <v>32</v>
      </c>
      <c r="AC98" s="208"/>
      <c r="AD98" s="208"/>
      <c r="AE98" s="339">
        <f ca="1">TODAY()</f>
        <v>45316</v>
      </c>
      <c r="AF98" s="339"/>
      <c r="AG98" s="339"/>
      <c r="AH98" s="339"/>
      <c r="AI98" s="339"/>
      <c r="AJ98" s="339"/>
      <c r="AK98" s="339"/>
      <c r="AL98" s="340"/>
    </row>
    <row r="99" spans="1:38" ht="9" customHeight="1" x14ac:dyDescent="0.25">
      <c r="A99" s="341"/>
      <c r="B99" s="342"/>
      <c r="C99" s="342"/>
      <c r="D99" s="342"/>
      <c r="E99" s="342"/>
      <c r="F99" s="342"/>
      <c r="G99" s="342"/>
      <c r="H99" s="342"/>
      <c r="I99" s="342"/>
      <c r="J99" s="342"/>
      <c r="K99" s="342"/>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3"/>
    </row>
    <row r="100" spans="1:38" s="13" customFormat="1" ht="5.25" customHeight="1" thickBot="1" x14ac:dyDescent="0.4">
      <c r="A100" s="344"/>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6"/>
    </row>
    <row r="101" spans="1:38" ht="9" customHeight="1" thickBot="1" x14ac:dyDescent="0.3">
      <c r="A101" s="335"/>
      <c r="B101" s="336"/>
      <c r="C101" s="336"/>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7"/>
    </row>
    <row r="108" spans="1:38" ht="13.5" customHeight="1" x14ac:dyDescent="0.25">
      <c r="L108" s="14"/>
    </row>
  </sheetData>
  <sheetProtection sheet="1" objects="1" scenarios="1"/>
  <mergeCells count="264">
    <mergeCell ref="A1:AL1"/>
    <mergeCell ref="A9:C9"/>
    <mergeCell ref="D9:S9"/>
    <mergeCell ref="U9:W9"/>
    <mergeCell ref="X9:AL9"/>
    <mergeCell ref="A10:C10"/>
    <mergeCell ref="D10:S10"/>
    <mergeCell ref="T10:W10"/>
    <mergeCell ref="X10:AL10"/>
    <mergeCell ref="A7:AL7"/>
    <mergeCell ref="A8:AL8"/>
    <mergeCell ref="E5:AL5"/>
    <mergeCell ref="E6:AL6"/>
    <mergeCell ref="A5:D5"/>
    <mergeCell ref="A6:D6"/>
    <mergeCell ref="A2:AL2"/>
    <mergeCell ref="A3:AL3"/>
    <mergeCell ref="A4:D4"/>
    <mergeCell ref="E4:N4"/>
    <mergeCell ref="P4:R4"/>
    <mergeCell ref="S4:AA4"/>
    <mergeCell ref="AC4:AG4"/>
    <mergeCell ref="AH4:AL4"/>
    <mergeCell ref="A11:C11"/>
    <mergeCell ref="D11:S11"/>
    <mergeCell ref="U11:W11"/>
    <mergeCell ref="X11:AL11"/>
    <mergeCell ref="A12:AL12"/>
    <mergeCell ref="A13:J13"/>
    <mergeCell ref="K13:W13"/>
    <mergeCell ref="Y13:AF13"/>
    <mergeCell ref="AG13:AL13"/>
    <mergeCell ref="A18:F18"/>
    <mergeCell ref="G18:N18"/>
    <mergeCell ref="O18:V18"/>
    <mergeCell ref="W18:AD18"/>
    <mergeCell ref="AE18:AL18"/>
    <mergeCell ref="A19:AL19"/>
    <mergeCell ref="A14:AL14"/>
    <mergeCell ref="A15:AL15"/>
    <mergeCell ref="A16:AL16"/>
    <mergeCell ref="A17:F17"/>
    <mergeCell ref="G17:N17"/>
    <mergeCell ref="O17:V17"/>
    <mergeCell ref="W17:AD17"/>
    <mergeCell ref="AE17:AL17"/>
    <mergeCell ref="A22:F22"/>
    <mergeCell ref="G22:N22"/>
    <mergeCell ref="O22:V22"/>
    <mergeCell ref="W22:AD22"/>
    <mergeCell ref="AE22:AL22"/>
    <mergeCell ref="A23:AL23"/>
    <mergeCell ref="A20:F20"/>
    <mergeCell ref="G20:N20"/>
    <mergeCell ref="O20:V20"/>
    <mergeCell ref="W20:AD20"/>
    <mergeCell ref="AE20:AL20"/>
    <mergeCell ref="A21:AL21"/>
    <mergeCell ref="A24:AL24"/>
    <mergeCell ref="A25:AL25"/>
    <mergeCell ref="A26:AL26"/>
    <mergeCell ref="A27:I27"/>
    <mergeCell ref="J27:M27"/>
    <mergeCell ref="N27:Y27"/>
    <mergeCell ref="Z27:AC27"/>
    <mergeCell ref="AD27:AF27"/>
    <mergeCell ref="AG27:AL27"/>
    <mergeCell ref="Z28:AC28"/>
    <mergeCell ref="AD28:AF28"/>
    <mergeCell ref="AG28:AL28"/>
    <mergeCell ref="A29:I29"/>
    <mergeCell ref="J29:M29"/>
    <mergeCell ref="N29:P29"/>
    <mergeCell ref="Q29:S29"/>
    <mergeCell ref="T29:V29"/>
    <mergeCell ref="W29:Y29"/>
    <mergeCell ref="Z29:AC29"/>
    <mergeCell ref="A28:I28"/>
    <mergeCell ref="J28:M28"/>
    <mergeCell ref="N28:P28"/>
    <mergeCell ref="Q28:S28"/>
    <mergeCell ref="T28:V28"/>
    <mergeCell ref="W28:Y28"/>
    <mergeCell ref="AD29:AF29"/>
    <mergeCell ref="AG29:AL29"/>
    <mergeCell ref="A30:I30"/>
    <mergeCell ref="J30:M30"/>
    <mergeCell ref="N30:P30"/>
    <mergeCell ref="Q30:S30"/>
    <mergeCell ref="T30:V30"/>
    <mergeCell ref="W30:Y30"/>
    <mergeCell ref="Z30:AC30"/>
    <mergeCell ref="AD30:AF30"/>
    <mergeCell ref="AG30:AL30"/>
    <mergeCell ref="A31:I31"/>
    <mergeCell ref="J31:M31"/>
    <mergeCell ref="N31:P31"/>
    <mergeCell ref="Q31:S31"/>
    <mergeCell ref="T31:V31"/>
    <mergeCell ref="W31:Y31"/>
    <mergeCell ref="Z31:AC31"/>
    <mergeCell ref="AD31:AF31"/>
    <mergeCell ref="AG31:AL31"/>
    <mergeCell ref="Z32:AC32"/>
    <mergeCell ref="AD32:AF32"/>
    <mergeCell ref="AG32:AL32"/>
    <mergeCell ref="A33:I33"/>
    <mergeCell ref="J33:M33"/>
    <mergeCell ref="N33:P33"/>
    <mergeCell ref="Q33:S33"/>
    <mergeCell ref="T33:V33"/>
    <mergeCell ref="W33:Y33"/>
    <mergeCell ref="Z33:AC33"/>
    <mergeCell ref="A32:I32"/>
    <mergeCell ref="J32:M32"/>
    <mergeCell ref="N32:P32"/>
    <mergeCell ref="Q32:S32"/>
    <mergeCell ref="T32:V32"/>
    <mergeCell ref="W32:Y32"/>
    <mergeCell ref="AD33:AF33"/>
    <mergeCell ref="AG33:AL33"/>
    <mergeCell ref="A34:I34"/>
    <mergeCell ref="J34:M34"/>
    <mergeCell ref="N34:P34"/>
    <mergeCell ref="Q34:S34"/>
    <mergeCell ref="T34:V34"/>
    <mergeCell ref="W34:Y34"/>
    <mergeCell ref="Z34:AC34"/>
    <mergeCell ref="AD34:AF34"/>
    <mergeCell ref="AG34:AL34"/>
    <mergeCell ref="A35:I35"/>
    <mergeCell ref="J35:M35"/>
    <mergeCell ref="N35:P35"/>
    <mergeCell ref="Q35:S35"/>
    <mergeCell ref="T35:V35"/>
    <mergeCell ref="W35:Y35"/>
    <mergeCell ref="Z35:AC35"/>
    <mergeCell ref="AD35:AF35"/>
    <mergeCell ref="AG35:AL35"/>
    <mergeCell ref="Z36:AC36"/>
    <mergeCell ref="AD36:AF36"/>
    <mergeCell ref="AG36:AL36"/>
    <mergeCell ref="A37:I37"/>
    <mergeCell ref="J37:M37"/>
    <mergeCell ref="N37:P37"/>
    <mergeCell ref="Q37:S37"/>
    <mergeCell ref="T37:V37"/>
    <mergeCell ref="W37:Y37"/>
    <mergeCell ref="Z37:AC37"/>
    <mergeCell ref="A36:I36"/>
    <mergeCell ref="J36:M36"/>
    <mergeCell ref="N36:P36"/>
    <mergeCell ref="Q36:S36"/>
    <mergeCell ref="T36:V36"/>
    <mergeCell ref="W36:Y36"/>
    <mergeCell ref="AD37:AF37"/>
    <mergeCell ref="AG37:AL37"/>
    <mergeCell ref="A38:I38"/>
    <mergeCell ref="J38:M38"/>
    <mergeCell ref="N38:P38"/>
    <mergeCell ref="Q38:S38"/>
    <mergeCell ref="T38:V38"/>
    <mergeCell ref="W38:Y38"/>
    <mergeCell ref="Z38:AC38"/>
    <mergeCell ref="AD38:AF38"/>
    <mergeCell ref="AG38:AL38"/>
    <mergeCell ref="A39:I39"/>
    <mergeCell ref="J39:M39"/>
    <mergeCell ref="N39:P39"/>
    <mergeCell ref="Q39:S39"/>
    <mergeCell ref="T39:V39"/>
    <mergeCell ref="W39:Y39"/>
    <mergeCell ref="Z39:AC39"/>
    <mergeCell ref="AD39:AF39"/>
    <mergeCell ref="AG39:AL39"/>
    <mergeCell ref="A47:S47"/>
    <mergeCell ref="T47:AD47"/>
    <mergeCell ref="AE47:AL47"/>
    <mergeCell ref="A48:S48"/>
    <mergeCell ref="T48:AD48"/>
    <mergeCell ref="AE48:AL48"/>
    <mergeCell ref="A40:AF40"/>
    <mergeCell ref="AG40:AL40"/>
    <mergeCell ref="A41:AL41"/>
    <mergeCell ref="A42:AL44"/>
    <mergeCell ref="A45:AL45"/>
    <mergeCell ref="A46:AL46"/>
    <mergeCell ref="A51:AD51"/>
    <mergeCell ref="AE51:AL51"/>
    <mergeCell ref="A52:AL52"/>
    <mergeCell ref="A53:AL54"/>
    <mergeCell ref="A55:AL55"/>
    <mergeCell ref="A56:AL56"/>
    <mergeCell ref="A49:S49"/>
    <mergeCell ref="T49:AD49"/>
    <mergeCell ref="AE49:AL49"/>
    <mergeCell ref="A50:S50"/>
    <mergeCell ref="T50:AD50"/>
    <mergeCell ref="AE50:AL50"/>
    <mergeCell ref="A59:AC59"/>
    <mergeCell ref="AD59:AL59"/>
    <mergeCell ref="A60:AL60"/>
    <mergeCell ref="A61:AL61"/>
    <mergeCell ref="A63:AL63"/>
    <mergeCell ref="A57:S57"/>
    <mergeCell ref="T57:Y57"/>
    <mergeCell ref="Z57:AC57"/>
    <mergeCell ref="AD57:AL57"/>
    <mergeCell ref="A58:S58"/>
    <mergeCell ref="T58:Y58"/>
    <mergeCell ref="Z58:AC58"/>
    <mergeCell ref="AD58:AL58"/>
    <mergeCell ref="A69:AL69"/>
    <mergeCell ref="A70:Z70"/>
    <mergeCell ref="AA70:AL70"/>
    <mergeCell ref="A71:Z71"/>
    <mergeCell ref="AA71:AL71"/>
    <mergeCell ref="A72:AL72"/>
    <mergeCell ref="A64:Z64"/>
    <mergeCell ref="AA64:AL64"/>
    <mergeCell ref="A65:Z65"/>
    <mergeCell ref="AA65:AL65"/>
    <mergeCell ref="A67:AL67"/>
    <mergeCell ref="A68:Z68"/>
    <mergeCell ref="AA68:AL68"/>
    <mergeCell ref="A80:I80"/>
    <mergeCell ref="J80:R80"/>
    <mergeCell ref="S80:AA80"/>
    <mergeCell ref="AB80:AL80"/>
    <mergeCell ref="A81:AL81"/>
    <mergeCell ref="A82:AL82"/>
    <mergeCell ref="A73:AL76"/>
    <mergeCell ref="A77:AL77"/>
    <mergeCell ref="A78:AL78"/>
    <mergeCell ref="A79:I79"/>
    <mergeCell ref="J79:R79"/>
    <mergeCell ref="S79:AA79"/>
    <mergeCell ref="AB79:AL79"/>
    <mergeCell ref="A88:AL89"/>
    <mergeCell ref="A90:AL90"/>
    <mergeCell ref="A91:AL92"/>
    <mergeCell ref="A93:AL93"/>
    <mergeCell ref="A94:C94"/>
    <mergeCell ref="D94:X94"/>
    <mergeCell ref="AE94:AL94"/>
    <mergeCell ref="A83:AL83"/>
    <mergeCell ref="A84:AL84"/>
    <mergeCell ref="C85:AL85"/>
    <mergeCell ref="A86:B86"/>
    <mergeCell ref="C86:AL86"/>
    <mergeCell ref="A87:AL87"/>
    <mergeCell ref="A99:AL99"/>
    <mergeCell ref="A100:AL100"/>
    <mergeCell ref="A101:AL101"/>
    <mergeCell ref="A95:AL95"/>
    <mergeCell ref="A96:C96"/>
    <mergeCell ref="D96:X96"/>
    <mergeCell ref="Y96:AL96"/>
    <mergeCell ref="A97:AL97"/>
    <mergeCell ref="A98:D98"/>
    <mergeCell ref="E98:X98"/>
    <mergeCell ref="Y98:AA98"/>
    <mergeCell ref="AB98:AD98"/>
    <mergeCell ref="AE98:AL98"/>
  </mergeCells>
  <conditionalFormatting sqref="AA71">
    <cfRule type="cellIs" dxfId="15" priority="2" operator="lessThan">
      <formula>0</formula>
    </cfRule>
  </conditionalFormatting>
  <conditionalFormatting sqref="AB80">
    <cfRule type="cellIs" dxfId="14" priority="3" operator="notEqual">
      <formula>$AA$68</formula>
    </cfRule>
  </conditionalFormatting>
  <hyperlinks>
    <hyperlink ref="X11" r:id="rId1" xr:uid="{00000000-0004-0000-0700-000000000000}"/>
  </hyperlinks>
  <printOptions horizontalCentered="1"/>
  <pageMargins left="0.25" right="0.25" top="0.5" bottom="0.5" header="0.3" footer="0.3"/>
  <pageSetup scale="98" fitToWidth="0" fitToHeight="0" orientation="portrait" horizontalDpi="1200" verticalDpi="1200" r:id="rId2"/>
  <headerFooter>
    <oddFooter>&amp;L&amp;"Arial,Regular"&amp;10&amp;D&amp;R&amp;"Arial,Regular"&amp;10&amp;P of &amp;N</oddFooter>
  </headerFooter>
  <drawing r:id="rId3"/>
  <extLst>
    <ext xmlns:x14="http://schemas.microsoft.com/office/spreadsheetml/2009/9/main" uri="{78C0D931-6437-407d-A8EE-F0AAD7539E65}">
      <x14:conditionalFormattings>
        <x14:conditionalFormatting xmlns:xm="http://schemas.microsoft.com/office/excel/2006/main">
          <x14:cfRule type="iconSet" priority="1" id="{F7B4EA41-2322-47BD-97AD-FA0C4D948C0A}">
            <x14:iconSet iconSet="3Symbols" showValue="0" custom="1">
              <x14:cfvo type="percent">
                <xm:f>0</xm:f>
              </x14:cfvo>
              <x14:cfvo type="num">
                <xm:f>0</xm:f>
              </x14:cfvo>
              <x14:cfvo type="num">
                <xm:f>1</xm:f>
              </x14:cfvo>
              <x14:cfIcon iconSet="NoIcons" iconId="0"/>
              <x14:cfIcon iconSet="NoIcons" iconId="0"/>
              <x14:cfIcon iconSet="3Symbols2" iconId="2"/>
            </x14:iconSet>
          </x14:cfRule>
          <xm:sqref>A85:A86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0000000}">
          <x14:formula1>
            <xm:f>'Data Validation'!$G$1:$G$11</xm:f>
          </x14:formula1>
          <xm:sqref>AH4:AL4</xm:sqref>
        </x14:dataValidation>
        <x14:dataValidation type="list" allowBlank="1" showInputMessage="1" showErrorMessage="1" promptTitle="Signature Authorization" prompt="Select POC or Authorized Agent" xr:uid="{00000000-0002-0000-0700-000001000000}">
          <x14:formula1>
            <xm:f>'Data Validation'!$A$1:$A$2</xm:f>
          </x14:formula1>
          <xm:sqref>AE94:AL94</xm:sqref>
        </x14:dataValidation>
        <x14:dataValidation type="list" allowBlank="1" showInputMessage="1" showErrorMessage="1" promptTitle="Year 2 or Phase II (Y2)" prompt="Please select Year 2 if the project is non-phased and Phase II (Y2) if the project is phased." xr:uid="{00000000-0002-0000-0700-000003000000}">
          <x14:formula1>
            <xm:f>'Data Validation'!$E$1:$E$2</xm:f>
          </x14:formula1>
          <xm:sqref>J79:R79</xm:sqref>
        </x14:dataValidation>
        <x14:dataValidation type="list" allowBlank="1" showInputMessage="1" showErrorMessage="1" promptTitle="Year 3 or Phase II (Y3)" prompt="Please select Year 3 if the project is non-phased and Phase II (Y3) if the project is phased." xr:uid="{00000000-0002-0000-0700-000004000000}">
          <x14:formula1>
            <xm:f>'Data Validation'!$F$1:$F$2</xm:f>
          </x14:formula1>
          <xm:sqref>S79:AA79</xm:sqref>
        </x14:dataValidation>
        <x14:dataValidation type="list" allowBlank="1" showInputMessage="1" showErrorMessage="1" promptTitle="Year 1 or Phase I (Y1)" prompt="Please select Year 1 if the project is non-phased and Phase I if the project is phased." xr:uid="{00000000-0002-0000-0700-000002000000}">
          <x14:formula1>
            <xm:f>'Data Validation'!$D$1:$D$3</xm:f>
          </x14:formula1>
          <xm:sqref>A79:I79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AO62"/>
  <sheetViews>
    <sheetView showGridLines="0" topLeftCell="A5" zoomScale="110" zoomScaleNormal="110" workbookViewId="0">
      <selection activeCell="X18" sqref="X18:Y18"/>
    </sheetView>
  </sheetViews>
  <sheetFormatPr defaultColWidth="2.453125" defaultRowHeight="13.5" customHeight="1" x14ac:dyDescent="0.25"/>
  <cols>
    <col min="1" max="1" width="3.6328125" style="2" customWidth="1"/>
    <col min="2" max="38" width="2.6328125" style="2" customWidth="1"/>
    <col min="39" max="39" width="0.90625" style="2" customWidth="1"/>
    <col min="40" max="40" width="1" style="2" customWidth="1"/>
    <col min="41" max="41" width="31" style="2" bestFit="1" customWidth="1"/>
    <col min="42" max="16384" width="2.453125" style="2"/>
  </cols>
  <sheetData>
    <row r="1" spans="1:38" s="13" customFormat="1" ht="56" customHeight="1" x14ac:dyDescent="0.35">
      <c r="A1" s="376" t="s">
        <v>207</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8"/>
    </row>
    <row r="2" spans="1:38"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1"/>
    </row>
    <row r="3" spans="1:38" ht="7.5" customHeight="1" x14ac:dyDescent="0.2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2"/>
    </row>
    <row r="4" spans="1:38" ht="13.5" customHeight="1" x14ac:dyDescent="0.3">
      <c r="A4" s="200" t="s">
        <v>0</v>
      </c>
      <c r="B4" s="201"/>
      <c r="C4" s="201"/>
      <c r="D4" s="201"/>
      <c r="E4" s="431" t="str">
        <f>'SRMC Sample (2)'!E4</f>
        <v>4399-925-R (905)</v>
      </c>
      <c r="F4" s="431"/>
      <c r="G4" s="431"/>
      <c r="H4" s="431"/>
      <c r="I4" s="431"/>
      <c r="J4" s="431"/>
      <c r="K4" s="431"/>
      <c r="L4" s="431"/>
      <c r="M4" s="431"/>
      <c r="N4" s="431"/>
      <c r="P4" s="201" t="s">
        <v>11</v>
      </c>
      <c r="Q4" s="201"/>
      <c r="R4" s="201"/>
      <c r="S4" s="432" t="str">
        <f>'SRMC Sample (2)'!S4</f>
        <v>Wakulla</v>
      </c>
      <c r="T4" s="432"/>
      <c r="U4" s="432"/>
      <c r="V4" s="432"/>
      <c r="W4" s="432"/>
      <c r="X4" s="432"/>
      <c r="Y4" s="432"/>
      <c r="Z4" s="432"/>
      <c r="AA4" s="432"/>
      <c r="AB4" s="5"/>
      <c r="AC4" s="201"/>
      <c r="AD4" s="201"/>
      <c r="AE4" s="201"/>
      <c r="AF4" s="201"/>
      <c r="AG4" s="201"/>
      <c r="AH4" s="433"/>
      <c r="AI4" s="433"/>
      <c r="AJ4" s="433"/>
      <c r="AK4" s="433"/>
      <c r="AL4" s="434"/>
    </row>
    <row r="5" spans="1:38" ht="13.5" customHeight="1" x14ac:dyDescent="0.25">
      <c r="A5" s="200" t="s">
        <v>245</v>
      </c>
      <c r="B5" s="201"/>
      <c r="C5" s="201"/>
      <c r="D5" s="201"/>
      <c r="E5" s="432" t="str">
        <f>'SRMC Sample (2)'!E5</f>
        <v>Town of Wakulla Springs</v>
      </c>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5"/>
    </row>
    <row r="6" spans="1:38" ht="13.5" customHeight="1" x14ac:dyDescent="0.25">
      <c r="A6" s="200" t="s">
        <v>1</v>
      </c>
      <c r="B6" s="201"/>
      <c r="C6" s="201"/>
      <c r="D6" s="201"/>
      <c r="E6" s="686" t="str">
        <f>'SRMC Sample (2)'!E6</f>
        <v>Town of Wakulla Springs, Edward Ball Hotel, Wind Retrofit and Generator</v>
      </c>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7"/>
    </row>
    <row r="7" spans="1:38" ht="9.65" customHeight="1" x14ac:dyDescent="0.25">
      <c r="A7" s="428"/>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30"/>
    </row>
    <row r="8" spans="1:38" ht="13.5" customHeight="1" x14ac:dyDescent="0.3">
      <c r="A8" s="218" t="s">
        <v>2</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20"/>
    </row>
    <row r="9" spans="1:38" ht="13.5" customHeight="1" x14ac:dyDescent="0.25">
      <c r="A9" s="200" t="s">
        <v>3</v>
      </c>
      <c r="B9" s="201"/>
      <c r="C9" s="201"/>
      <c r="D9" s="424" t="str">
        <f>'SRMC Sample (2)'!D9</f>
        <v>Bill Nye</v>
      </c>
      <c r="E9" s="424"/>
      <c r="F9" s="424"/>
      <c r="G9" s="424"/>
      <c r="H9" s="424"/>
      <c r="I9" s="424"/>
      <c r="J9" s="424"/>
      <c r="K9" s="424"/>
      <c r="L9" s="424"/>
      <c r="M9" s="424"/>
      <c r="N9" s="424"/>
      <c r="O9" s="424"/>
      <c r="P9" s="424"/>
      <c r="Q9" s="424"/>
      <c r="R9" s="424"/>
      <c r="S9" s="424"/>
      <c r="T9" s="3"/>
      <c r="U9" s="208" t="s">
        <v>100</v>
      </c>
      <c r="V9" s="208"/>
      <c r="W9" s="208"/>
      <c r="X9" s="424" t="str">
        <f>'SRMC Sample (2)'!X9</f>
        <v>Science Guy</v>
      </c>
      <c r="Y9" s="424"/>
      <c r="Z9" s="424"/>
      <c r="AA9" s="424"/>
      <c r="AB9" s="424"/>
      <c r="AC9" s="424"/>
      <c r="AD9" s="424"/>
      <c r="AE9" s="424"/>
      <c r="AF9" s="424"/>
      <c r="AG9" s="424"/>
      <c r="AH9" s="424"/>
      <c r="AI9" s="424"/>
      <c r="AJ9" s="424"/>
      <c r="AK9" s="424"/>
      <c r="AL9" s="425"/>
    </row>
    <row r="10" spans="1:38" ht="13.5" customHeight="1" x14ac:dyDescent="0.25">
      <c r="A10" s="200" t="s">
        <v>4</v>
      </c>
      <c r="B10" s="201"/>
      <c r="C10" s="201"/>
      <c r="D10" s="426" t="str">
        <f>'SRMC Sample (2)'!D10</f>
        <v>Town of Wakulla Springs</v>
      </c>
      <c r="E10" s="426"/>
      <c r="F10" s="426"/>
      <c r="G10" s="426"/>
      <c r="H10" s="426"/>
      <c r="I10" s="426"/>
      <c r="J10" s="426"/>
      <c r="K10" s="426"/>
      <c r="L10" s="426"/>
      <c r="M10" s="426"/>
      <c r="N10" s="426"/>
      <c r="O10" s="426"/>
      <c r="P10" s="426"/>
      <c r="Q10" s="426"/>
      <c r="R10" s="426"/>
      <c r="S10" s="426"/>
      <c r="T10" s="208" t="s">
        <v>13</v>
      </c>
      <c r="U10" s="208"/>
      <c r="V10" s="208"/>
      <c r="W10" s="208"/>
      <c r="X10" s="426" t="str">
        <f>'SRMC Sample (2)'!X10</f>
        <v>360 S County Road, Wakulla Springs, FL 32327</v>
      </c>
      <c r="Y10" s="426"/>
      <c r="Z10" s="426"/>
      <c r="AA10" s="426"/>
      <c r="AB10" s="426"/>
      <c r="AC10" s="426"/>
      <c r="AD10" s="426"/>
      <c r="AE10" s="426"/>
      <c r="AF10" s="426"/>
      <c r="AG10" s="426"/>
      <c r="AH10" s="426"/>
      <c r="AI10" s="426"/>
      <c r="AJ10" s="426"/>
      <c r="AK10" s="426"/>
      <c r="AL10" s="427"/>
    </row>
    <row r="11" spans="1:38" ht="13.5" customHeight="1" x14ac:dyDescent="0.25">
      <c r="A11" s="200" t="s">
        <v>5</v>
      </c>
      <c r="B11" s="201"/>
      <c r="C11" s="201"/>
      <c r="D11" s="421">
        <f>'SRMC Sample (2)'!D11</f>
        <v>8505555555</v>
      </c>
      <c r="E11" s="421"/>
      <c r="F11" s="421"/>
      <c r="G11" s="421"/>
      <c r="H11" s="421"/>
      <c r="I11" s="421"/>
      <c r="J11" s="421"/>
      <c r="K11" s="421"/>
      <c r="L11" s="421"/>
      <c r="M11" s="421"/>
      <c r="N11" s="421"/>
      <c r="O11" s="421"/>
      <c r="P11" s="421"/>
      <c r="Q11" s="421"/>
      <c r="R11" s="421"/>
      <c r="S11" s="421"/>
      <c r="T11" s="4"/>
      <c r="U11" s="208" t="s">
        <v>14</v>
      </c>
      <c r="V11" s="208"/>
      <c r="W11" s="208"/>
      <c r="X11" s="422" t="str">
        <f>'SRMC Sample (2)'!X11</f>
        <v>bnye@townofwakullasprings.com</v>
      </c>
      <c r="Y11" s="422"/>
      <c r="Z11" s="422"/>
      <c r="AA11" s="422"/>
      <c r="AB11" s="422"/>
      <c r="AC11" s="422"/>
      <c r="AD11" s="422"/>
      <c r="AE11" s="422"/>
      <c r="AF11" s="422"/>
      <c r="AG11" s="422"/>
      <c r="AH11" s="422"/>
      <c r="AI11" s="422"/>
      <c r="AJ11" s="422"/>
      <c r="AK11" s="422"/>
      <c r="AL11" s="423"/>
    </row>
    <row r="12" spans="1:38" ht="7.5"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2"/>
    </row>
    <row r="13" spans="1:38" ht="4.5" customHeight="1" x14ac:dyDescent="0.25">
      <c r="A13" s="221"/>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1:38" ht="4.5" customHeight="1" x14ac:dyDescent="0.25">
      <c r="A14" s="18"/>
      <c r="AL14" s="19"/>
    </row>
    <row r="15" spans="1:38" ht="69" customHeight="1" x14ac:dyDescent="0.25">
      <c r="A15" s="666" t="s">
        <v>244</v>
      </c>
      <c r="B15" s="667"/>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7"/>
      <c r="AL15" s="668"/>
    </row>
    <row r="16" spans="1:38" ht="4.5" customHeight="1" x14ac:dyDescent="0.25">
      <c r="A16" s="200"/>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2"/>
    </row>
    <row r="17" spans="1:41" ht="13.5" customHeight="1" x14ac:dyDescent="0.3">
      <c r="A17" s="358" t="s">
        <v>208</v>
      </c>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60"/>
    </row>
    <row r="18" spans="1:41" ht="16" x14ac:dyDescent="0.3">
      <c r="A18" s="361" t="s">
        <v>209</v>
      </c>
      <c r="B18" s="362"/>
      <c r="C18" s="362"/>
      <c r="D18" s="362"/>
      <c r="E18" s="362"/>
      <c r="F18" s="362"/>
      <c r="G18" s="362"/>
      <c r="H18" s="362"/>
      <c r="I18" s="362"/>
      <c r="J18" s="362"/>
      <c r="K18" s="362"/>
      <c r="L18" s="362"/>
      <c r="M18" s="362"/>
      <c r="N18" s="307"/>
      <c r="O18" s="307"/>
      <c r="P18" s="307"/>
      <c r="Q18" s="307"/>
      <c r="R18" s="307"/>
      <c r="S18" s="307"/>
      <c r="T18" s="307"/>
      <c r="U18" s="307"/>
      <c r="V18" s="307"/>
      <c r="W18" s="307"/>
      <c r="X18" s="307"/>
      <c r="Y18" s="307"/>
      <c r="Z18" s="362"/>
      <c r="AA18" s="362"/>
      <c r="AB18" s="362"/>
      <c r="AC18" s="362"/>
      <c r="AD18" s="362"/>
      <c r="AE18" s="362"/>
      <c r="AF18" s="362"/>
      <c r="AG18" s="362"/>
      <c r="AH18" s="362"/>
      <c r="AI18" s="362"/>
      <c r="AJ18" s="362"/>
      <c r="AK18" s="362"/>
      <c r="AL18" s="363"/>
    </row>
    <row r="19" spans="1:41" ht="12.5" x14ac:dyDescent="0.25">
      <c r="A19" s="394"/>
      <c r="B19" s="388"/>
      <c r="C19" s="388"/>
      <c r="D19" s="388"/>
      <c r="E19" s="388"/>
      <c r="F19" s="388"/>
      <c r="G19" s="388"/>
      <c r="H19" s="388"/>
      <c r="I19" s="390"/>
      <c r="J19" s="387"/>
      <c r="K19" s="388"/>
      <c r="L19" s="388"/>
      <c r="M19" s="390"/>
      <c r="N19" s="395" t="s">
        <v>38</v>
      </c>
      <c r="O19" s="395"/>
      <c r="P19" s="395"/>
      <c r="Q19" s="395"/>
      <c r="R19" s="395"/>
      <c r="S19" s="395"/>
      <c r="T19" s="395"/>
      <c r="U19" s="395"/>
      <c r="V19" s="395"/>
      <c r="W19" s="395"/>
      <c r="X19" s="395"/>
      <c r="Y19" s="395"/>
      <c r="Z19" s="391"/>
      <c r="AA19" s="392"/>
      <c r="AB19" s="392"/>
      <c r="AC19" s="393"/>
      <c r="AD19" s="387"/>
      <c r="AE19" s="388"/>
      <c r="AF19" s="390"/>
      <c r="AG19" s="387"/>
      <c r="AH19" s="388"/>
      <c r="AI19" s="388"/>
      <c r="AJ19" s="388"/>
      <c r="AK19" s="388"/>
      <c r="AL19" s="389"/>
    </row>
    <row r="20" spans="1:41" ht="23" customHeight="1" x14ac:dyDescent="0.25">
      <c r="A20" s="240" t="s">
        <v>6</v>
      </c>
      <c r="B20" s="241"/>
      <c r="C20" s="241"/>
      <c r="D20" s="241"/>
      <c r="E20" s="241"/>
      <c r="F20" s="241"/>
      <c r="G20" s="241"/>
      <c r="H20" s="241"/>
      <c r="I20" s="242"/>
      <c r="J20" s="364" t="s">
        <v>16</v>
      </c>
      <c r="K20" s="365"/>
      <c r="L20" s="365"/>
      <c r="M20" s="366"/>
      <c r="N20" s="234" t="s">
        <v>17</v>
      </c>
      <c r="O20" s="234"/>
      <c r="P20" s="239"/>
      <c r="Q20" s="233" t="s">
        <v>18</v>
      </c>
      <c r="R20" s="234"/>
      <c r="S20" s="239"/>
      <c r="T20" s="236" t="s">
        <v>19</v>
      </c>
      <c r="U20" s="237"/>
      <c r="V20" s="238"/>
      <c r="W20" s="233" t="s">
        <v>20</v>
      </c>
      <c r="X20" s="234"/>
      <c r="Y20" s="234"/>
      <c r="Z20" s="364" t="s">
        <v>21</v>
      </c>
      <c r="AA20" s="365"/>
      <c r="AB20" s="365"/>
      <c r="AC20" s="366"/>
      <c r="AD20" s="364" t="s">
        <v>22</v>
      </c>
      <c r="AE20" s="365"/>
      <c r="AF20" s="366"/>
      <c r="AG20" s="364" t="s">
        <v>23</v>
      </c>
      <c r="AH20" s="365"/>
      <c r="AI20" s="365"/>
      <c r="AJ20" s="365"/>
      <c r="AK20" s="365"/>
      <c r="AL20" s="397"/>
    </row>
    <row r="21" spans="1:41" ht="13.5" customHeight="1" x14ac:dyDescent="0.25">
      <c r="A21" s="243" t="s">
        <v>48</v>
      </c>
      <c r="B21" s="244"/>
      <c r="C21" s="244"/>
      <c r="D21" s="244"/>
      <c r="E21" s="244"/>
      <c r="F21" s="244"/>
      <c r="G21" s="244"/>
      <c r="H21" s="244"/>
      <c r="I21" s="244"/>
      <c r="J21" s="664">
        <v>50</v>
      </c>
      <c r="K21" s="664"/>
      <c r="L21" s="664"/>
      <c r="M21" s="664"/>
      <c r="N21" s="644">
        <v>7.6499999999999999E-2</v>
      </c>
      <c r="O21" s="644"/>
      <c r="P21" s="644"/>
      <c r="Q21" s="644">
        <v>0.15</v>
      </c>
      <c r="R21" s="644"/>
      <c r="S21" s="644"/>
      <c r="T21" s="644">
        <v>0.06</v>
      </c>
      <c r="U21" s="644"/>
      <c r="V21" s="644"/>
      <c r="W21" s="644">
        <v>6.3500000000000001E-2</v>
      </c>
      <c r="X21" s="644"/>
      <c r="Y21" s="644"/>
      <c r="Z21" s="398">
        <f>ROUND((J21*(1+SUM(N21:Y21))),2)</f>
        <v>67.5</v>
      </c>
      <c r="AA21" s="398"/>
      <c r="AB21" s="398"/>
      <c r="AC21" s="398"/>
      <c r="AD21" s="665">
        <v>29.259259</v>
      </c>
      <c r="AE21" s="665"/>
      <c r="AF21" s="665"/>
      <c r="AG21" s="398">
        <f t="shared" ref="AG21:AG23" si="0">ROUND((Z21*AD21),2)</f>
        <v>1975</v>
      </c>
      <c r="AH21" s="398"/>
      <c r="AI21" s="398"/>
      <c r="AJ21" s="398"/>
      <c r="AK21" s="398"/>
      <c r="AL21" s="399"/>
    </row>
    <row r="22" spans="1:41" ht="13.5" customHeight="1" x14ac:dyDescent="0.25">
      <c r="A22" s="641"/>
      <c r="B22" s="642"/>
      <c r="C22" s="642"/>
      <c r="D22" s="642"/>
      <c r="E22" s="642"/>
      <c r="F22" s="642"/>
      <c r="G22" s="642"/>
      <c r="H22" s="642"/>
      <c r="I22" s="642"/>
      <c r="J22" s="643"/>
      <c r="K22" s="643"/>
      <c r="L22" s="643"/>
      <c r="M22" s="643"/>
      <c r="N22" s="644"/>
      <c r="O22" s="644"/>
      <c r="P22" s="644"/>
      <c r="Q22" s="644"/>
      <c r="R22" s="644"/>
      <c r="S22" s="644"/>
      <c r="T22" s="644"/>
      <c r="U22" s="644"/>
      <c r="V22" s="644"/>
      <c r="W22" s="644"/>
      <c r="X22" s="644"/>
      <c r="Y22" s="644"/>
      <c r="Z22" s="369">
        <f t="shared" ref="Z22:Z23" si="1">ROUND((J22*(1+SUM(N22:Y22))),2)</f>
        <v>0</v>
      </c>
      <c r="AA22" s="369"/>
      <c r="AB22" s="369"/>
      <c r="AC22" s="369"/>
      <c r="AD22" s="645"/>
      <c r="AE22" s="645"/>
      <c r="AF22" s="645"/>
      <c r="AG22" s="369">
        <f t="shared" si="0"/>
        <v>0</v>
      </c>
      <c r="AH22" s="369"/>
      <c r="AI22" s="369"/>
      <c r="AJ22" s="369"/>
      <c r="AK22" s="369"/>
      <c r="AL22" s="370"/>
    </row>
    <row r="23" spans="1:41" ht="13.5" customHeight="1" x14ac:dyDescent="0.25">
      <c r="A23" s="641"/>
      <c r="B23" s="642"/>
      <c r="C23" s="642"/>
      <c r="D23" s="642"/>
      <c r="E23" s="642"/>
      <c r="F23" s="642"/>
      <c r="G23" s="642"/>
      <c r="H23" s="642"/>
      <c r="I23" s="642"/>
      <c r="J23" s="643"/>
      <c r="K23" s="643"/>
      <c r="L23" s="643"/>
      <c r="M23" s="643"/>
      <c r="N23" s="644"/>
      <c r="O23" s="644"/>
      <c r="P23" s="644"/>
      <c r="Q23" s="644"/>
      <c r="R23" s="644"/>
      <c r="S23" s="644"/>
      <c r="T23" s="644"/>
      <c r="U23" s="644"/>
      <c r="V23" s="644"/>
      <c r="W23" s="644"/>
      <c r="X23" s="644"/>
      <c r="Y23" s="644"/>
      <c r="Z23" s="369">
        <f t="shared" si="1"/>
        <v>0</v>
      </c>
      <c r="AA23" s="369"/>
      <c r="AB23" s="369"/>
      <c r="AC23" s="369"/>
      <c r="AD23" s="645"/>
      <c r="AE23" s="645"/>
      <c r="AF23" s="645"/>
      <c r="AG23" s="369">
        <f t="shared" si="0"/>
        <v>0</v>
      </c>
      <c r="AH23" s="369"/>
      <c r="AI23" s="369"/>
      <c r="AJ23" s="369"/>
      <c r="AK23" s="369"/>
      <c r="AL23" s="370"/>
    </row>
    <row r="24" spans="1:41" ht="13.5" customHeight="1" x14ac:dyDescent="0.25">
      <c r="A24" s="372" t="s">
        <v>7</v>
      </c>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4"/>
      <c r="AG24" s="230">
        <f>SUM(AG21:AL23)</f>
        <v>1975</v>
      </c>
      <c r="AH24" s="231"/>
      <c r="AI24" s="231"/>
      <c r="AJ24" s="231"/>
      <c r="AK24" s="231"/>
      <c r="AL24" s="232"/>
    </row>
    <row r="25" spans="1:41" ht="13.25" customHeight="1" x14ac:dyDescent="0.25">
      <c r="A25" s="254" t="s">
        <v>8</v>
      </c>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6"/>
    </row>
    <row r="26" spans="1:41" s="16" customFormat="1" ht="15" customHeight="1" x14ac:dyDescent="0.25">
      <c r="A26" s="638" t="s">
        <v>255</v>
      </c>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40"/>
    </row>
    <row r="27" spans="1:41" s="16" customFormat="1" ht="15" customHeight="1" x14ac:dyDescent="0.25">
      <c r="A27" s="638"/>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40"/>
      <c r="AO27" s="17" t="s">
        <v>194</v>
      </c>
    </row>
    <row r="28" spans="1:41" s="16" customFormat="1" ht="15" customHeight="1" x14ac:dyDescent="0.25">
      <c r="A28" s="638"/>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40"/>
    </row>
    <row r="29" spans="1:41" s="16" customFormat="1" ht="13.5" customHeight="1" x14ac:dyDescent="0.25">
      <c r="A29" s="260"/>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2"/>
    </row>
    <row r="30" spans="1:41" ht="15" customHeight="1" x14ac:dyDescent="0.3">
      <c r="A30" s="263" t="s">
        <v>210</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5"/>
    </row>
    <row r="31" spans="1:41" ht="13.5" customHeight="1" x14ac:dyDescent="0.25">
      <c r="A31" s="268" t="s">
        <v>15</v>
      </c>
      <c r="B31" s="269"/>
      <c r="C31" s="269"/>
      <c r="D31" s="269"/>
      <c r="E31" s="269"/>
      <c r="F31" s="269"/>
      <c r="G31" s="269"/>
      <c r="H31" s="269"/>
      <c r="I31" s="269"/>
      <c r="J31" s="269"/>
      <c r="K31" s="269"/>
      <c r="L31" s="269"/>
      <c r="M31" s="269"/>
      <c r="N31" s="269"/>
      <c r="O31" s="269"/>
      <c r="P31" s="269"/>
      <c r="Q31" s="269"/>
      <c r="R31" s="269"/>
      <c r="S31" s="270"/>
      <c r="T31" s="266" t="s">
        <v>33</v>
      </c>
      <c r="U31" s="266"/>
      <c r="V31" s="266"/>
      <c r="W31" s="266"/>
      <c r="X31" s="266"/>
      <c r="Y31" s="266"/>
      <c r="Z31" s="266"/>
      <c r="AA31" s="266"/>
      <c r="AB31" s="266"/>
      <c r="AC31" s="266"/>
      <c r="AD31" s="266"/>
      <c r="AE31" s="266" t="s">
        <v>23</v>
      </c>
      <c r="AF31" s="266"/>
      <c r="AG31" s="266"/>
      <c r="AH31" s="266"/>
      <c r="AI31" s="266"/>
      <c r="AJ31" s="266"/>
      <c r="AK31" s="266"/>
      <c r="AL31" s="267"/>
    </row>
    <row r="32" spans="1:41" ht="13.5" customHeight="1" x14ac:dyDescent="0.25">
      <c r="A32" s="382" t="s">
        <v>49</v>
      </c>
      <c r="B32" s="383"/>
      <c r="C32" s="383"/>
      <c r="D32" s="383"/>
      <c r="E32" s="383"/>
      <c r="F32" s="383"/>
      <c r="G32" s="383"/>
      <c r="H32" s="383"/>
      <c r="I32" s="383"/>
      <c r="J32" s="383"/>
      <c r="K32" s="383"/>
      <c r="L32" s="383"/>
      <c r="M32" s="383"/>
      <c r="N32" s="383"/>
      <c r="O32" s="383"/>
      <c r="P32" s="383"/>
      <c r="Q32" s="383"/>
      <c r="R32" s="383"/>
      <c r="S32" s="384"/>
      <c r="T32" s="272" t="s">
        <v>204</v>
      </c>
      <c r="U32" s="272"/>
      <c r="V32" s="272"/>
      <c r="W32" s="272"/>
      <c r="X32" s="272"/>
      <c r="Y32" s="272"/>
      <c r="Z32" s="272"/>
      <c r="AA32" s="272"/>
      <c r="AB32" s="272"/>
      <c r="AC32" s="272"/>
      <c r="AD32" s="272"/>
      <c r="AE32" s="385">
        <v>8025</v>
      </c>
      <c r="AF32" s="385"/>
      <c r="AG32" s="385"/>
      <c r="AH32" s="385"/>
      <c r="AI32" s="385"/>
      <c r="AJ32" s="385"/>
      <c r="AK32" s="385"/>
      <c r="AL32" s="386"/>
    </row>
    <row r="33" spans="1:41" ht="13.5" customHeight="1" x14ac:dyDescent="0.25">
      <c r="A33" s="268" t="s">
        <v>7</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70"/>
      <c r="AE33" s="276">
        <f>SUM(AE32:AL32)</f>
        <v>8025</v>
      </c>
      <c r="AF33" s="277"/>
      <c r="AG33" s="269"/>
      <c r="AH33" s="269"/>
      <c r="AI33" s="269"/>
      <c r="AJ33" s="269"/>
      <c r="AK33" s="269"/>
      <c r="AL33" s="278"/>
    </row>
    <row r="34" spans="1:41" ht="13.5" customHeight="1" x14ac:dyDescent="0.25">
      <c r="A34" s="254" t="s">
        <v>8</v>
      </c>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6"/>
    </row>
    <row r="35" spans="1:41" s="16" customFormat="1" ht="12.5" x14ac:dyDescent="0.25">
      <c r="A35" s="638" t="s">
        <v>234</v>
      </c>
      <c r="B35" s="639"/>
      <c r="C35" s="639"/>
      <c r="D35" s="639"/>
      <c r="E35" s="63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40"/>
    </row>
    <row r="36" spans="1:41" s="16" customFormat="1" ht="13.5" customHeight="1" x14ac:dyDescent="0.25">
      <c r="A36" s="638"/>
      <c r="B36" s="639"/>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40"/>
      <c r="AO36" s="17" t="s">
        <v>194</v>
      </c>
    </row>
    <row r="37" spans="1:41" s="16" customFormat="1" ht="3.75" customHeight="1" x14ac:dyDescent="0.25">
      <c r="A37" s="65"/>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7"/>
      <c r="AO37" s="17"/>
    </row>
    <row r="38" spans="1:41" s="16" customFormat="1" ht="4.5" customHeight="1" x14ac:dyDescent="0.25">
      <c r="A38" s="221"/>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3"/>
    </row>
    <row r="39" spans="1:41" ht="18" customHeight="1" x14ac:dyDescent="0.35">
      <c r="A39" s="294" t="s">
        <v>211</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6">
        <f>AG24+AE33</f>
        <v>10000</v>
      </c>
      <c r="AD39" s="296"/>
      <c r="AE39" s="296"/>
      <c r="AF39" s="296"/>
      <c r="AG39" s="296"/>
      <c r="AH39" s="296"/>
      <c r="AI39" s="296"/>
      <c r="AJ39" s="296"/>
      <c r="AK39" s="296"/>
      <c r="AL39" s="297"/>
      <c r="AO39"/>
    </row>
    <row r="40" spans="1:41" ht="16.25" customHeight="1" x14ac:dyDescent="0.25">
      <c r="A40" s="298" t="s">
        <v>78</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300">
        <v>43374</v>
      </c>
      <c r="AB40" s="300"/>
      <c r="AC40" s="300"/>
      <c r="AD40" s="300"/>
      <c r="AE40" s="300"/>
      <c r="AF40" s="300"/>
      <c r="AG40" s="300"/>
      <c r="AH40" s="300"/>
      <c r="AI40" s="300"/>
      <c r="AJ40" s="300"/>
      <c r="AK40" s="300"/>
      <c r="AL40" s="301"/>
    </row>
    <row r="41" spans="1:41" ht="4.5" customHeight="1" thickBot="1" x14ac:dyDescent="0.3">
      <c r="A41" s="298"/>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400"/>
    </row>
    <row r="42" spans="1:41" ht="16.25" customHeight="1" thickBot="1" x14ac:dyDescent="0.35">
      <c r="A42" s="64">
        <v>1</v>
      </c>
      <c r="C42" s="201" t="s">
        <v>128</v>
      </c>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2"/>
    </row>
    <row r="43" spans="1:41" ht="4.5" customHeight="1" x14ac:dyDescent="0.25">
      <c r="A43" s="200"/>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2"/>
    </row>
    <row r="44" spans="1:41" ht="13.5" customHeight="1" x14ac:dyDescent="0.25">
      <c r="A44" s="411" t="s">
        <v>126</v>
      </c>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3"/>
    </row>
    <row r="45" spans="1:41" ht="17.399999999999999" customHeight="1" x14ac:dyDescent="0.3">
      <c r="A45" s="661" t="s">
        <v>124</v>
      </c>
      <c r="B45" s="662"/>
      <c r="C45" s="662"/>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3"/>
      <c r="AO45" s="2" t="s">
        <v>139</v>
      </c>
    </row>
    <row r="46" spans="1:41" ht="7.25" customHeight="1" x14ac:dyDescent="0.25">
      <c r="A46" s="406"/>
      <c r="B46" s="407"/>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8"/>
    </row>
    <row r="47" spans="1:41" ht="4.5" customHeight="1" x14ac:dyDescent="0.25">
      <c r="A47" s="221"/>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3"/>
    </row>
    <row r="48" spans="1:41" ht="15" customHeight="1" x14ac:dyDescent="0.25">
      <c r="A48" s="200" t="s">
        <v>3</v>
      </c>
      <c r="B48" s="201"/>
      <c r="C48" s="201"/>
      <c r="D48" s="401" t="s">
        <v>251</v>
      </c>
      <c r="E48" s="401"/>
      <c r="F48" s="401"/>
      <c r="G48" s="401"/>
      <c r="H48" s="401"/>
      <c r="I48" s="401"/>
      <c r="J48" s="401"/>
      <c r="K48" s="401"/>
      <c r="L48" s="401"/>
      <c r="M48" s="401"/>
      <c r="N48" s="401"/>
      <c r="O48" s="401"/>
      <c r="P48" s="401"/>
      <c r="Q48" s="401"/>
      <c r="R48" s="401"/>
      <c r="S48" s="401"/>
      <c r="T48" s="401"/>
      <c r="U48" s="401"/>
      <c r="V48" s="401"/>
      <c r="W48" s="401"/>
      <c r="X48" s="401"/>
      <c r="Z48" s="2" t="s">
        <v>30</v>
      </c>
      <c r="AE48" s="401" t="s">
        <v>42</v>
      </c>
      <c r="AF48" s="401"/>
      <c r="AG48" s="401"/>
      <c r="AH48" s="401"/>
      <c r="AI48" s="401"/>
      <c r="AJ48" s="401"/>
      <c r="AK48" s="401"/>
      <c r="AL48" s="402"/>
    </row>
    <row r="49" spans="1:38" ht="7.5" customHeight="1" x14ac:dyDescent="0.25">
      <c r="A49" s="200"/>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2"/>
    </row>
    <row r="50" spans="1:38" ht="12.5" x14ac:dyDescent="0.25">
      <c r="A50" s="200" t="s">
        <v>12</v>
      </c>
      <c r="B50" s="201"/>
      <c r="C50" s="201"/>
      <c r="D50" s="401" t="s">
        <v>252</v>
      </c>
      <c r="E50" s="401"/>
      <c r="F50" s="401"/>
      <c r="G50" s="401"/>
      <c r="H50" s="401"/>
      <c r="I50" s="401"/>
      <c r="J50" s="401"/>
      <c r="K50" s="401"/>
      <c r="L50" s="401"/>
      <c r="M50" s="401"/>
      <c r="N50" s="401"/>
      <c r="O50" s="401"/>
      <c r="P50" s="401"/>
      <c r="Q50" s="401"/>
      <c r="R50" s="401"/>
      <c r="S50" s="401"/>
      <c r="T50" s="401"/>
      <c r="U50" s="401"/>
      <c r="V50" s="401"/>
      <c r="W50" s="401"/>
      <c r="X50" s="401"/>
      <c r="Y50" s="201"/>
      <c r="Z50" s="201"/>
      <c r="AA50" s="201"/>
      <c r="AB50" s="201"/>
      <c r="AC50" s="201"/>
      <c r="AD50" s="201"/>
      <c r="AE50" s="201"/>
      <c r="AF50" s="201"/>
      <c r="AG50" s="201"/>
      <c r="AH50" s="201"/>
      <c r="AI50" s="201"/>
      <c r="AJ50" s="201"/>
      <c r="AK50" s="201"/>
      <c r="AL50" s="202"/>
    </row>
    <row r="51" spans="1:38" ht="9" customHeight="1" x14ac:dyDescent="0.25">
      <c r="A51" s="200"/>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2"/>
    </row>
    <row r="52" spans="1:38" ht="21" customHeight="1" x14ac:dyDescent="0.6">
      <c r="A52" s="200" t="s">
        <v>31</v>
      </c>
      <c r="B52" s="201"/>
      <c r="C52" s="201"/>
      <c r="D52" s="201"/>
      <c r="E52" s="660" t="s">
        <v>253</v>
      </c>
      <c r="F52" s="660"/>
      <c r="G52" s="660"/>
      <c r="H52" s="660"/>
      <c r="I52" s="660"/>
      <c r="J52" s="660"/>
      <c r="K52" s="660"/>
      <c r="L52" s="660"/>
      <c r="M52" s="660"/>
      <c r="N52" s="660"/>
      <c r="O52" s="660"/>
      <c r="P52" s="660"/>
      <c r="Q52" s="660"/>
      <c r="R52" s="660"/>
      <c r="S52" s="660"/>
      <c r="T52" s="660"/>
      <c r="U52" s="660"/>
      <c r="V52" s="660"/>
      <c r="W52" s="660"/>
      <c r="X52" s="660"/>
      <c r="Y52" s="208"/>
      <c r="Z52" s="208"/>
      <c r="AA52" s="208"/>
      <c r="AB52" s="208" t="s">
        <v>32</v>
      </c>
      <c r="AC52" s="208"/>
      <c r="AD52" s="208"/>
      <c r="AE52" s="339">
        <f ca="1">TODAY()</f>
        <v>45316</v>
      </c>
      <c r="AF52" s="339"/>
      <c r="AG52" s="339"/>
      <c r="AH52" s="339"/>
      <c r="AI52" s="339"/>
      <c r="AJ52" s="339"/>
      <c r="AK52" s="339"/>
      <c r="AL52" s="340"/>
    </row>
    <row r="53" spans="1:38" ht="9" customHeight="1" x14ac:dyDescent="0.25">
      <c r="A53" s="341"/>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3"/>
    </row>
    <row r="54" spans="1:38" s="13" customFormat="1" ht="5.25" customHeight="1" thickBot="1" x14ac:dyDescent="0.4">
      <c r="A54" s="344"/>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6"/>
    </row>
    <row r="55" spans="1:38" ht="9" customHeight="1" thickBot="1" x14ac:dyDescent="0.3">
      <c r="A55" s="335"/>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7"/>
    </row>
    <row r="62" spans="1:38" ht="13.5" customHeight="1" x14ac:dyDescent="0.25">
      <c r="L62" s="14"/>
    </row>
  </sheetData>
  <sheetProtection sheet="1" objects="1" scenarios="1"/>
  <mergeCells count="119">
    <mergeCell ref="A1:AL1"/>
    <mergeCell ref="A7:AL7"/>
    <mergeCell ref="A8:AL8"/>
    <mergeCell ref="A2:AL2"/>
    <mergeCell ref="A3:AL3"/>
    <mergeCell ref="A4:D4"/>
    <mergeCell ref="E4:N4"/>
    <mergeCell ref="P4:R4"/>
    <mergeCell ref="S4:AA4"/>
    <mergeCell ref="AC4:AG4"/>
    <mergeCell ref="AH4:AL4"/>
    <mergeCell ref="A5:D5"/>
    <mergeCell ref="A6:D6"/>
    <mergeCell ref="E6:AL6"/>
    <mergeCell ref="E5:AL5"/>
    <mergeCell ref="A11:C11"/>
    <mergeCell ref="D11:S11"/>
    <mergeCell ref="U11:W11"/>
    <mergeCell ref="X11:AL11"/>
    <mergeCell ref="A12:AL12"/>
    <mergeCell ref="A13:AL13"/>
    <mergeCell ref="A9:C9"/>
    <mergeCell ref="D9:S9"/>
    <mergeCell ref="U9:W9"/>
    <mergeCell ref="X9:AL9"/>
    <mergeCell ref="A10:C10"/>
    <mergeCell ref="D10:S10"/>
    <mergeCell ref="T10:W10"/>
    <mergeCell ref="X10:AL10"/>
    <mergeCell ref="A15:AL15"/>
    <mergeCell ref="A16:AL16"/>
    <mergeCell ref="A17:AL17"/>
    <mergeCell ref="A18:AL18"/>
    <mergeCell ref="A19:I19"/>
    <mergeCell ref="J19:M19"/>
    <mergeCell ref="N19:Y19"/>
    <mergeCell ref="Z19:AC19"/>
    <mergeCell ref="AD19:AF19"/>
    <mergeCell ref="AG19:AL19"/>
    <mergeCell ref="Z20:AC20"/>
    <mergeCell ref="AD20:AF20"/>
    <mergeCell ref="AG20:AL20"/>
    <mergeCell ref="A21:I21"/>
    <mergeCell ref="J21:M21"/>
    <mergeCell ref="N21:P21"/>
    <mergeCell ref="Q21:S21"/>
    <mergeCell ref="T21:V21"/>
    <mergeCell ref="W21:Y21"/>
    <mergeCell ref="Z21:AC21"/>
    <mergeCell ref="A20:I20"/>
    <mergeCell ref="J20:M20"/>
    <mergeCell ref="N20:P20"/>
    <mergeCell ref="Q20:S20"/>
    <mergeCell ref="T20:V20"/>
    <mergeCell ref="W20:Y20"/>
    <mergeCell ref="AD21:AF21"/>
    <mergeCell ref="AG21:AL21"/>
    <mergeCell ref="AG24:AL24"/>
    <mergeCell ref="A25:AL25"/>
    <mergeCell ref="A26:AL28"/>
    <mergeCell ref="A29:AL29"/>
    <mergeCell ref="A30:AL30"/>
    <mergeCell ref="AG22:AL22"/>
    <mergeCell ref="A23:I23"/>
    <mergeCell ref="J23:M23"/>
    <mergeCell ref="N23:P23"/>
    <mergeCell ref="Q23:S23"/>
    <mergeCell ref="T23:V23"/>
    <mergeCell ref="W23:Y23"/>
    <mergeCell ref="Z23:AC23"/>
    <mergeCell ref="AD23:AF23"/>
    <mergeCell ref="AG23:AL23"/>
    <mergeCell ref="A22:I22"/>
    <mergeCell ref="J22:M22"/>
    <mergeCell ref="N22:P22"/>
    <mergeCell ref="Q22:S22"/>
    <mergeCell ref="T22:V22"/>
    <mergeCell ref="W22:Y22"/>
    <mergeCell ref="Z22:AC22"/>
    <mergeCell ref="AD22:AF22"/>
    <mergeCell ref="A24:AF24"/>
    <mergeCell ref="A33:AD33"/>
    <mergeCell ref="AE33:AL33"/>
    <mergeCell ref="A34:AL34"/>
    <mergeCell ref="A35:AL36"/>
    <mergeCell ref="A38:AL38"/>
    <mergeCell ref="A39:AB39"/>
    <mergeCell ref="AC39:AL39"/>
    <mergeCell ref="A31:S31"/>
    <mergeCell ref="T31:AD31"/>
    <mergeCell ref="AE31:AL31"/>
    <mergeCell ref="A32:S32"/>
    <mergeCell ref="T32:AD32"/>
    <mergeCell ref="AE32:AL32"/>
    <mergeCell ref="A45:AL45"/>
    <mergeCell ref="A46:AL46"/>
    <mergeCell ref="A47:AL47"/>
    <mergeCell ref="A48:C48"/>
    <mergeCell ref="D48:X48"/>
    <mergeCell ref="AE48:AL48"/>
    <mergeCell ref="A40:Z40"/>
    <mergeCell ref="AA40:AL40"/>
    <mergeCell ref="A41:AL41"/>
    <mergeCell ref="C42:AL42"/>
    <mergeCell ref="A43:AL43"/>
    <mergeCell ref="A44:AL44"/>
    <mergeCell ref="A53:AL53"/>
    <mergeCell ref="A54:AL54"/>
    <mergeCell ref="A55:AL55"/>
    <mergeCell ref="A49:AL49"/>
    <mergeCell ref="A50:C50"/>
    <mergeCell ref="D50:X50"/>
    <mergeCell ref="Y50:AL50"/>
    <mergeCell ref="A51:AL51"/>
    <mergeCell ref="A52:D52"/>
    <mergeCell ref="E52:X52"/>
    <mergeCell ref="Y52:AA52"/>
    <mergeCell ref="AB52:AD52"/>
    <mergeCell ref="AE52:AL52"/>
  </mergeCells>
  <printOptions horizontalCentered="1"/>
  <pageMargins left="0.25" right="0.25" top="0.5" bottom="0.5" header="0.3" footer="0.3"/>
  <pageSetup scale="98" fitToHeight="2" orientation="portrait" horizontalDpi="1200" verticalDpi="1200" r:id="rId1"/>
  <headerFooter>
    <oddFooter>&amp;L&amp;"Arial,Regular"&amp;10&amp;D&amp;R&amp;"Arial,Regular"&amp;10&amp;P of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1" id="{E9FC2D43-F68A-4526-9ADA-34C537EB9C3D}">
            <x14:iconSet iconSet="3Symbols" showValue="0" custom="1">
              <x14:cfvo type="percent">
                <xm:f>0</xm:f>
              </x14:cfvo>
              <x14:cfvo type="num">
                <xm:f>0</xm:f>
              </x14:cfvo>
              <x14:cfvo type="num">
                <xm:f>1</xm:f>
              </x14:cfvo>
              <x14:cfIcon iconSet="NoIcons" iconId="0"/>
              <x14:cfIcon iconSet="NoIcons" iconId="0"/>
              <x14:cfIcon iconSet="3Symbols2" iconId="2"/>
            </x14:iconSet>
          </x14:cfRule>
          <xm:sqref>A42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promptTitle="Select (if applicable)" prompt="If applicable, use dropdown box. Select the budget item that has pre-award activities. If not, leave the box blank." xr:uid="{00000000-0002-0000-0800-000000000000}">
          <x14:formula1>
            <xm:f>'Data Validation'!$C$1:$C$4</xm:f>
          </x14:formula1>
          <xm:sqref>A45:AL45</xm:sqref>
        </x14:dataValidation>
        <x14:dataValidation type="list" allowBlank="1" showInputMessage="1" showErrorMessage="1" promptTitle="Signature Authorization" prompt="Select POC or Authorized Agent" xr:uid="{00000000-0002-0000-0800-000001000000}">
          <x14:formula1>
            <xm:f>'Data Validation'!$A$1:$A$2</xm:f>
          </x14:formula1>
          <xm:sqref>AE48:AL48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AY64"/>
  <sheetViews>
    <sheetView showGridLines="0" topLeftCell="A13" zoomScale="110" zoomScaleNormal="110" zoomScalePageLayoutView="160" workbookViewId="0">
      <selection activeCell="X18" sqref="X18:Y18"/>
    </sheetView>
  </sheetViews>
  <sheetFormatPr defaultColWidth="2.453125" defaultRowHeight="13.5" customHeight="1" x14ac:dyDescent="0.25"/>
  <cols>
    <col min="1" max="2" width="2.453125" style="2"/>
    <col min="3" max="3" width="3" style="2" customWidth="1"/>
    <col min="4" max="5" width="2.453125" style="2"/>
    <col min="6" max="6" width="2.90625" style="2" customWidth="1"/>
    <col min="7" max="22" width="2.453125" style="2"/>
    <col min="23" max="23" width="3.08984375" style="2" customWidth="1"/>
    <col min="24" max="41" width="2.453125" style="2"/>
    <col min="42" max="46" width="2.453125" style="2" customWidth="1"/>
    <col min="47" max="49" width="14.6328125" style="2" customWidth="1"/>
    <col min="50" max="50" width="2.08984375" style="2" customWidth="1"/>
    <col min="51" max="51" width="4.36328125" style="2" customWidth="1"/>
    <col min="52" max="16384" width="2.453125" style="2"/>
  </cols>
  <sheetData>
    <row r="1" spans="1:51" s="13" customFormat="1" ht="63.75" customHeight="1" x14ac:dyDescent="0.35">
      <c r="A1" s="440" t="s">
        <v>232</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2"/>
    </row>
    <row r="2" spans="1:51"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1"/>
    </row>
    <row r="3" spans="1:51" ht="13.5" customHeight="1" x14ac:dyDescent="0.2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2"/>
    </row>
    <row r="4" spans="1:51" ht="18" customHeight="1" x14ac:dyDescent="0.3">
      <c r="A4" s="481" t="s">
        <v>69</v>
      </c>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c r="AQ4" s="201"/>
      <c r="AR4" s="201"/>
      <c r="AS4" s="201"/>
      <c r="AT4" s="201"/>
      <c r="AU4" s="201"/>
      <c r="AV4" s="201"/>
      <c r="AW4" s="202"/>
    </row>
    <row r="5" spans="1:51" ht="13.5" customHeight="1" x14ac:dyDescent="0.3">
      <c r="A5" s="200" t="s">
        <v>0</v>
      </c>
      <c r="B5" s="201"/>
      <c r="C5" s="201"/>
      <c r="D5" s="201"/>
      <c r="E5" s="431" t="str">
        <f>'SRMC Sample (2)'!E4:N4</f>
        <v>4399-925-R (905)</v>
      </c>
      <c r="F5" s="431"/>
      <c r="G5" s="431"/>
      <c r="H5" s="431"/>
      <c r="I5" s="431"/>
      <c r="J5" s="431"/>
      <c r="K5" s="431"/>
      <c r="L5" s="431"/>
      <c r="M5" s="431"/>
      <c r="N5" s="431"/>
      <c r="O5" s="431"/>
      <c r="Q5" s="201" t="s">
        <v>11</v>
      </c>
      <c r="R5" s="201"/>
      <c r="S5" s="201"/>
      <c r="T5" s="432" t="str">
        <f>'SRMC Sample (2)'!S4</f>
        <v>Wakulla</v>
      </c>
      <c r="U5" s="432"/>
      <c r="V5" s="432"/>
      <c r="W5" s="432"/>
      <c r="X5" s="432"/>
      <c r="Y5" s="432"/>
      <c r="Z5" s="432"/>
      <c r="AA5" s="432"/>
      <c r="AB5" s="432"/>
      <c r="AD5" s="208" t="s">
        <v>24</v>
      </c>
      <c r="AE5" s="208"/>
      <c r="AF5" s="208"/>
      <c r="AG5" s="208"/>
      <c r="AH5" s="208"/>
      <c r="AI5" s="208"/>
      <c r="AJ5" s="483">
        <f>'SRMC Sample (2)'!AH4</f>
        <v>1</v>
      </c>
      <c r="AK5" s="483"/>
      <c r="AL5" s="483"/>
      <c r="AM5" s="483"/>
      <c r="AN5" s="483"/>
      <c r="AO5" s="483"/>
      <c r="AP5" s="483"/>
      <c r="AQ5" s="201"/>
      <c r="AR5" s="201"/>
      <c r="AS5" s="201"/>
      <c r="AT5" s="201"/>
      <c r="AU5" s="201"/>
      <c r="AV5" s="201"/>
      <c r="AW5" s="202"/>
    </row>
    <row r="6" spans="1:51" ht="13.5" customHeight="1" x14ac:dyDescent="0.25">
      <c r="A6" s="200" t="s">
        <v>245</v>
      </c>
      <c r="B6" s="201"/>
      <c r="C6" s="201"/>
      <c r="D6" s="201"/>
      <c r="E6" s="201"/>
      <c r="F6" s="432" t="str">
        <f>'SRMC Sample (2)'!E5</f>
        <v>Town of Wakulla Springs</v>
      </c>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299"/>
      <c r="AR6" s="299"/>
      <c r="AS6" s="299"/>
      <c r="AT6" s="299"/>
      <c r="AU6" s="299"/>
      <c r="AV6" s="299"/>
      <c r="AW6" s="400"/>
    </row>
    <row r="7" spans="1:51" ht="13.5" customHeight="1" x14ac:dyDescent="0.25">
      <c r="A7" s="200" t="s">
        <v>1</v>
      </c>
      <c r="B7" s="201"/>
      <c r="C7" s="201"/>
      <c r="D7" s="201"/>
      <c r="E7" s="201"/>
      <c r="F7" s="432" t="str">
        <f>'SRMC Sample (2)'!E6</f>
        <v>Town of Wakulla Springs, Edward Ball Hotel, Wind Retrofit and Generator</v>
      </c>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299"/>
      <c r="AR7" s="299"/>
      <c r="AS7" s="299"/>
      <c r="AT7" s="299"/>
      <c r="AU7" s="299"/>
      <c r="AV7" s="299"/>
      <c r="AW7" s="400"/>
    </row>
    <row r="8" spans="1:51" ht="9" customHeight="1" x14ac:dyDescent="0.25">
      <c r="A8" s="200"/>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2"/>
    </row>
    <row r="9" spans="1:51" ht="18" customHeight="1" x14ac:dyDescent="0.3">
      <c r="A9" s="438" t="s">
        <v>41</v>
      </c>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201"/>
      <c r="AR9" s="201"/>
      <c r="AS9" s="201"/>
      <c r="AT9" s="201"/>
      <c r="AU9" s="201"/>
      <c r="AV9" s="201"/>
      <c r="AW9" s="202"/>
    </row>
    <row r="10" spans="1:51" ht="13.5" customHeight="1" x14ac:dyDescent="0.25">
      <c r="A10" s="200" t="s">
        <v>3</v>
      </c>
      <c r="B10" s="201"/>
      <c r="C10" s="201"/>
      <c r="D10" s="432" t="str">
        <f>'SRMC Sample (2)'!D9</f>
        <v>Bill Nye</v>
      </c>
      <c r="E10" s="432"/>
      <c r="F10" s="432"/>
      <c r="G10" s="432"/>
      <c r="H10" s="432"/>
      <c r="I10" s="432"/>
      <c r="J10" s="432"/>
      <c r="K10" s="432"/>
      <c r="L10" s="432"/>
      <c r="M10" s="432"/>
      <c r="N10" s="432"/>
      <c r="O10" s="432"/>
      <c r="P10" s="432"/>
      <c r="Q10" s="432"/>
      <c r="R10" s="432"/>
      <c r="S10" s="432"/>
      <c r="T10" s="432"/>
      <c r="U10" s="432"/>
      <c r="W10" s="208" t="s">
        <v>12</v>
      </c>
      <c r="X10" s="208"/>
      <c r="Y10" s="208"/>
      <c r="Z10" s="432" t="str">
        <f>'SRMC Sample (2)'!X9</f>
        <v>Science Guy</v>
      </c>
      <c r="AA10" s="432"/>
      <c r="AB10" s="432"/>
      <c r="AC10" s="432"/>
      <c r="AD10" s="432"/>
      <c r="AE10" s="432"/>
      <c r="AF10" s="432"/>
      <c r="AG10" s="432"/>
      <c r="AH10" s="432"/>
      <c r="AI10" s="432"/>
      <c r="AJ10" s="432"/>
      <c r="AK10" s="432"/>
      <c r="AL10" s="432"/>
      <c r="AM10" s="432"/>
      <c r="AN10" s="432"/>
      <c r="AO10" s="432"/>
      <c r="AP10" s="432"/>
      <c r="AQ10" s="201"/>
      <c r="AR10" s="201"/>
      <c r="AS10" s="201"/>
      <c r="AT10" s="201"/>
      <c r="AU10" s="201"/>
      <c r="AV10" s="201"/>
      <c r="AW10" s="202"/>
    </row>
    <row r="11" spans="1:51" ht="13.5" customHeight="1" x14ac:dyDescent="0.25">
      <c r="A11" s="200" t="s">
        <v>4</v>
      </c>
      <c r="B11" s="201"/>
      <c r="C11" s="201"/>
      <c r="D11" s="424" t="str">
        <f>'SRMC Sample (2)'!D10</f>
        <v>Town of Wakulla Springs</v>
      </c>
      <c r="E11" s="424"/>
      <c r="F11" s="424"/>
      <c r="G11" s="424"/>
      <c r="H11" s="424"/>
      <c r="I11" s="424"/>
      <c r="J11" s="424"/>
      <c r="K11" s="424"/>
      <c r="L11" s="424"/>
      <c r="M11" s="424"/>
      <c r="N11" s="424"/>
      <c r="O11" s="424"/>
      <c r="P11" s="424"/>
      <c r="Q11" s="424"/>
      <c r="R11" s="424"/>
      <c r="S11" s="424"/>
      <c r="T11" s="424"/>
      <c r="U11" s="424"/>
      <c r="V11" s="208" t="s">
        <v>13</v>
      </c>
      <c r="W11" s="208"/>
      <c r="X11" s="208"/>
      <c r="Y11" s="208"/>
      <c r="Z11" s="424" t="str">
        <f>'SRMC Sample (2)'!X10</f>
        <v>360 S County Road, Wakulla Springs, FL 32327</v>
      </c>
      <c r="AA11" s="424"/>
      <c r="AB11" s="424"/>
      <c r="AC11" s="424"/>
      <c r="AD11" s="424"/>
      <c r="AE11" s="424"/>
      <c r="AF11" s="424"/>
      <c r="AG11" s="424"/>
      <c r="AH11" s="424"/>
      <c r="AI11" s="424"/>
      <c r="AJ11" s="424"/>
      <c r="AK11" s="424"/>
      <c r="AL11" s="424"/>
      <c r="AM11" s="424"/>
      <c r="AN11" s="424"/>
      <c r="AO11" s="424"/>
      <c r="AP11" s="424"/>
      <c r="AQ11" s="201"/>
      <c r="AR11" s="201"/>
      <c r="AS11" s="201"/>
      <c r="AT11" s="201"/>
      <c r="AU11" s="201"/>
      <c r="AV11" s="201"/>
      <c r="AW11" s="202"/>
    </row>
    <row r="12" spans="1:51" ht="13.5" customHeight="1" x14ac:dyDescent="0.25">
      <c r="A12" s="200" t="s">
        <v>5</v>
      </c>
      <c r="B12" s="201"/>
      <c r="C12" s="201"/>
      <c r="D12" s="464">
        <f>'SRMC Sample (2)'!D11</f>
        <v>8505555555</v>
      </c>
      <c r="E12" s="464"/>
      <c r="F12" s="464"/>
      <c r="G12" s="464"/>
      <c r="H12" s="464"/>
      <c r="I12" s="464"/>
      <c r="J12" s="464"/>
      <c r="K12" s="464"/>
      <c r="L12" s="464"/>
      <c r="M12" s="464"/>
      <c r="N12" s="464"/>
      <c r="O12" s="464"/>
      <c r="P12" s="464"/>
      <c r="Q12" s="464"/>
      <c r="R12" s="464"/>
      <c r="S12" s="464"/>
      <c r="T12" s="464"/>
      <c r="U12" s="464"/>
      <c r="W12" s="208" t="s">
        <v>14</v>
      </c>
      <c r="X12" s="208"/>
      <c r="Y12" s="208"/>
      <c r="Z12" s="465" t="str">
        <f>'SRMC Sample (2)'!X11</f>
        <v>bnye@townofwakullasprings.com</v>
      </c>
      <c r="AA12" s="432"/>
      <c r="AB12" s="432"/>
      <c r="AC12" s="432"/>
      <c r="AD12" s="432"/>
      <c r="AE12" s="432"/>
      <c r="AF12" s="432"/>
      <c r="AG12" s="432"/>
      <c r="AH12" s="432"/>
      <c r="AI12" s="432"/>
      <c r="AJ12" s="432"/>
      <c r="AK12" s="432"/>
      <c r="AL12" s="432"/>
      <c r="AM12" s="432"/>
      <c r="AN12" s="432"/>
      <c r="AO12" s="432"/>
      <c r="AP12" s="432"/>
      <c r="AQ12" s="201"/>
      <c r="AR12" s="201"/>
      <c r="AS12" s="201"/>
      <c r="AT12" s="201"/>
      <c r="AU12" s="201"/>
      <c r="AV12" s="201"/>
      <c r="AW12" s="202"/>
    </row>
    <row r="13" spans="1:51" ht="13.5" customHeight="1" x14ac:dyDescent="0.25">
      <c r="A13" s="200"/>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2"/>
    </row>
    <row r="14" spans="1:51" ht="18" customHeight="1" x14ac:dyDescent="0.3">
      <c r="A14" s="438" t="s">
        <v>150</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52"/>
    </row>
    <row r="15" spans="1:51" ht="9" customHeight="1" x14ac:dyDescent="0.25">
      <c r="A15" s="200"/>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2"/>
    </row>
    <row r="16" spans="1:51" ht="15" hidden="1" customHeight="1" x14ac:dyDescent="0.3">
      <c r="A16" s="510" t="s">
        <v>151</v>
      </c>
      <c r="B16" s="479"/>
      <c r="C16" s="479"/>
      <c r="D16" s="479"/>
      <c r="E16" s="479"/>
      <c r="F16" s="479"/>
      <c r="G16" s="479"/>
      <c r="H16" s="479"/>
      <c r="I16" s="479"/>
      <c r="J16" s="479"/>
      <c r="K16" s="479"/>
      <c r="L16" s="479"/>
      <c r="M16" s="479"/>
      <c r="N16" s="479"/>
      <c r="O16" s="479"/>
      <c r="P16" s="479"/>
      <c r="Q16" s="479"/>
      <c r="R16" s="479"/>
      <c r="S16" s="479"/>
      <c r="T16" s="479"/>
      <c r="U16" s="479"/>
      <c r="V16" s="479"/>
      <c r="W16" s="479"/>
      <c r="X16" s="499" t="s">
        <v>158</v>
      </c>
      <c r="Y16" s="499"/>
      <c r="Z16" s="499" t="s">
        <v>35</v>
      </c>
      <c r="AA16" s="499"/>
      <c r="AB16" s="499"/>
      <c r="AC16" s="499"/>
      <c r="AD16" s="499"/>
      <c r="AE16" s="499"/>
      <c r="AF16" s="499" t="s">
        <v>23</v>
      </c>
      <c r="AG16" s="499"/>
      <c r="AH16" s="499"/>
      <c r="AI16" s="499"/>
      <c r="AJ16" s="499"/>
      <c r="AK16" s="499"/>
      <c r="AL16" s="295"/>
      <c r="AM16" s="295"/>
      <c r="AN16" s="295"/>
      <c r="AO16" s="499" t="s">
        <v>193</v>
      </c>
      <c r="AP16" s="499"/>
      <c r="AQ16" s="499"/>
      <c r="AR16" s="499"/>
      <c r="AS16" s="499"/>
      <c r="AT16" s="499"/>
      <c r="AU16" s="52"/>
      <c r="AV16" s="52"/>
      <c r="AW16" s="28" t="s">
        <v>159</v>
      </c>
      <c r="AY16" s="669" t="s">
        <v>233</v>
      </c>
    </row>
    <row r="17" spans="1:51" ht="15" hidden="1" customHeight="1" x14ac:dyDescent="0.25">
      <c r="A17" s="453" t="s">
        <v>181</v>
      </c>
      <c r="B17" s="454"/>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5"/>
      <c r="AL17" s="201"/>
      <c r="AM17" s="201"/>
      <c r="AN17" s="201"/>
      <c r="AO17" s="456"/>
      <c r="AP17" s="457"/>
      <c r="AQ17" s="457"/>
      <c r="AR17" s="457"/>
      <c r="AS17" s="457"/>
      <c r="AT17" s="457"/>
      <c r="AU17" s="457"/>
      <c r="AV17" s="457"/>
      <c r="AW17" s="458"/>
      <c r="AY17" s="669"/>
    </row>
    <row r="18" spans="1:51" ht="15" hidden="1" customHeight="1" x14ac:dyDescent="0.3">
      <c r="A18" s="29"/>
      <c r="B18" s="676" t="s">
        <v>182</v>
      </c>
      <c r="C18" s="677"/>
      <c r="D18" s="677"/>
      <c r="E18" s="677"/>
      <c r="F18" s="677"/>
      <c r="G18" s="677"/>
      <c r="H18" s="677"/>
      <c r="I18" s="677"/>
      <c r="J18" s="677"/>
      <c r="K18" s="677"/>
      <c r="L18" s="677"/>
      <c r="M18" s="677"/>
      <c r="N18" s="677"/>
      <c r="O18" s="677"/>
      <c r="P18" s="677"/>
      <c r="Q18" s="677"/>
      <c r="R18" s="677"/>
      <c r="S18" s="677"/>
      <c r="T18" s="677"/>
      <c r="U18" s="677"/>
      <c r="V18" s="677"/>
      <c r="W18" s="677"/>
      <c r="X18" s="674"/>
      <c r="Y18" s="674"/>
      <c r="Z18" s="463"/>
      <c r="AA18" s="463"/>
      <c r="AB18" s="463"/>
      <c r="AC18" s="463"/>
      <c r="AD18" s="463"/>
      <c r="AE18" s="463"/>
      <c r="AF18" s="463">
        <f t="shared" ref="AF18:AF22" si="0">X18*Z18</f>
        <v>0</v>
      </c>
      <c r="AG18" s="463"/>
      <c r="AH18" s="463"/>
      <c r="AI18" s="463"/>
      <c r="AJ18" s="463"/>
      <c r="AK18" s="463"/>
      <c r="AL18" s="201"/>
      <c r="AM18" s="201"/>
      <c r="AN18" s="201"/>
      <c r="AO18" s="463">
        <f t="shared" ref="AO18:AO22" si="1">AF18</f>
        <v>0</v>
      </c>
      <c r="AP18" s="463"/>
      <c r="AQ18" s="463"/>
      <c r="AR18" s="463"/>
      <c r="AS18" s="463"/>
      <c r="AT18" s="463"/>
      <c r="AU18" s="9"/>
      <c r="AV18" s="9"/>
      <c r="AW18" s="30">
        <f t="shared" ref="AW18:AW22" si="2">AO18</f>
        <v>0</v>
      </c>
      <c r="AY18" s="669"/>
    </row>
    <row r="19" spans="1:51" ht="15" hidden="1" customHeight="1" x14ac:dyDescent="0.3">
      <c r="A19" s="29"/>
      <c r="B19" s="676" t="s">
        <v>183</v>
      </c>
      <c r="C19" s="677"/>
      <c r="D19" s="677"/>
      <c r="E19" s="677"/>
      <c r="F19" s="677"/>
      <c r="G19" s="677"/>
      <c r="H19" s="677"/>
      <c r="I19" s="677"/>
      <c r="J19" s="677"/>
      <c r="K19" s="677"/>
      <c r="L19" s="677"/>
      <c r="M19" s="677"/>
      <c r="N19" s="677"/>
      <c r="O19" s="677"/>
      <c r="P19" s="677"/>
      <c r="Q19" s="677"/>
      <c r="R19" s="677"/>
      <c r="S19" s="677"/>
      <c r="T19" s="677"/>
      <c r="U19" s="677"/>
      <c r="V19" s="677"/>
      <c r="W19" s="677"/>
      <c r="X19" s="674"/>
      <c r="Y19" s="674"/>
      <c r="Z19" s="463">
        <v>8025</v>
      </c>
      <c r="AA19" s="463"/>
      <c r="AB19" s="463"/>
      <c r="AC19" s="463"/>
      <c r="AD19" s="463"/>
      <c r="AE19" s="463"/>
      <c r="AF19" s="463">
        <f t="shared" si="0"/>
        <v>0</v>
      </c>
      <c r="AG19" s="463"/>
      <c r="AH19" s="463"/>
      <c r="AI19" s="463"/>
      <c r="AJ19" s="463"/>
      <c r="AK19" s="463"/>
      <c r="AL19" s="201"/>
      <c r="AM19" s="201"/>
      <c r="AN19" s="201"/>
      <c r="AO19" s="463">
        <f t="shared" si="1"/>
        <v>0</v>
      </c>
      <c r="AP19" s="463"/>
      <c r="AQ19" s="463"/>
      <c r="AR19" s="463"/>
      <c r="AS19" s="463"/>
      <c r="AT19" s="463"/>
      <c r="AU19" s="9"/>
      <c r="AV19" s="9"/>
      <c r="AW19" s="30">
        <f t="shared" si="2"/>
        <v>0</v>
      </c>
      <c r="AY19" s="669"/>
    </row>
    <row r="20" spans="1:51" ht="15" hidden="1" customHeight="1" x14ac:dyDescent="0.25">
      <c r="A20" s="354" t="s">
        <v>191</v>
      </c>
      <c r="B20" s="355"/>
      <c r="C20" s="355"/>
      <c r="D20" s="355"/>
      <c r="E20" s="355"/>
      <c r="F20" s="355"/>
      <c r="G20" s="355"/>
      <c r="H20" s="355"/>
      <c r="I20" s="355"/>
      <c r="J20" s="355"/>
      <c r="K20" s="355"/>
      <c r="L20" s="355"/>
      <c r="M20" s="355"/>
      <c r="N20" s="355"/>
      <c r="O20" s="355"/>
      <c r="P20" s="355"/>
      <c r="Q20" s="355"/>
      <c r="R20" s="355"/>
      <c r="S20" s="355"/>
      <c r="T20" s="355"/>
      <c r="U20" s="355"/>
      <c r="V20" s="355"/>
      <c r="W20" s="355"/>
      <c r="X20" s="674"/>
      <c r="Y20" s="674"/>
      <c r="Z20" s="463">
        <v>1777.5</v>
      </c>
      <c r="AA20" s="463"/>
      <c r="AB20" s="463"/>
      <c r="AC20" s="463"/>
      <c r="AD20" s="463"/>
      <c r="AE20" s="463"/>
      <c r="AF20" s="463">
        <f t="shared" si="0"/>
        <v>0</v>
      </c>
      <c r="AG20" s="463"/>
      <c r="AH20" s="463"/>
      <c r="AI20" s="463"/>
      <c r="AJ20" s="463"/>
      <c r="AK20" s="463"/>
      <c r="AL20" s="201"/>
      <c r="AM20" s="201"/>
      <c r="AN20" s="201"/>
      <c r="AO20" s="463">
        <f t="shared" si="1"/>
        <v>0</v>
      </c>
      <c r="AP20" s="463"/>
      <c r="AQ20" s="463"/>
      <c r="AR20" s="463"/>
      <c r="AS20" s="463"/>
      <c r="AT20" s="463"/>
      <c r="AU20" s="9"/>
      <c r="AV20" s="9"/>
      <c r="AW20" s="30">
        <f t="shared" si="2"/>
        <v>0</v>
      </c>
      <c r="AY20" s="669"/>
    </row>
    <row r="21" spans="1:51" ht="15" hidden="1" customHeight="1" x14ac:dyDescent="0.25">
      <c r="A21" s="354" t="s">
        <v>192</v>
      </c>
      <c r="B21" s="355"/>
      <c r="C21" s="355"/>
      <c r="D21" s="355"/>
      <c r="E21" s="355"/>
      <c r="F21" s="355"/>
      <c r="G21" s="355"/>
      <c r="H21" s="355"/>
      <c r="I21" s="355"/>
      <c r="J21" s="355"/>
      <c r="K21" s="355"/>
      <c r="L21" s="355"/>
      <c r="M21" s="355"/>
      <c r="N21" s="355"/>
      <c r="O21" s="355"/>
      <c r="P21" s="355"/>
      <c r="Q21" s="355"/>
      <c r="R21" s="355"/>
      <c r="S21" s="355"/>
      <c r="T21" s="355"/>
      <c r="U21" s="355"/>
      <c r="V21" s="355"/>
      <c r="W21" s="355"/>
      <c r="X21" s="674"/>
      <c r="Y21" s="674"/>
      <c r="Z21" s="463"/>
      <c r="AA21" s="463"/>
      <c r="AB21" s="463"/>
      <c r="AC21" s="463"/>
      <c r="AD21" s="463"/>
      <c r="AE21" s="463"/>
      <c r="AF21" s="463">
        <f t="shared" si="0"/>
        <v>0</v>
      </c>
      <c r="AG21" s="463"/>
      <c r="AH21" s="463"/>
      <c r="AI21" s="463"/>
      <c r="AJ21" s="463"/>
      <c r="AK21" s="463"/>
      <c r="AL21" s="201"/>
      <c r="AM21" s="201"/>
      <c r="AN21" s="201"/>
      <c r="AO21" s="463">
        <f t="shared" si="1"/>
        <v>0</v>
      </c>
      <c r="AP21" s="463"/>
      <c r="AQ21" s="463"/>
      <c r="AR21" s="463"/>
      <c r="AS21" s="463"/>
      <c r="AT21" s="463"/>
      <c r="AU21" s="9"/>
      <c r="AV21" s="9"/>
      <c r="AW21" s="30">
        <f t="shared" si="2"/>
        <v>0</v>
      </c>
      <c r="AY21" s="669"/>
    </row>
    <row r="22" spans="1:51" ht="15" hidden="1" customHeight="1" x14ac:dyDescent="0.25">
      <c r="A22" s="354" t="s">
        <v>184</v>
      </c>
      <c r="B22" s="355"/>
      <c r="C22" s="355"/>
      <c r="D22" s="355"/>
      <c r="E22" s="355"/>
      <c r="F22" s="355"/>
      <c r="G22" s="355"/>
      <c r="H22" s="355"/>
      <c r="I22" s="355"/>
      <c r="J22" s="355"/>
      <c r="K22" s="355"/>
      <c r="L22" s="355"/>
      <c r="M22" s="355"/>
      <c r="N22" s="355"/>
      <c r="O22" s="355"/>
      <c r="P22" s="355"/>
      <c r="Q22" s="355"/>
      <c r="R22" s="355"/>
      <c r="S22" s="355"/>
      <c r="T22" s="355"/>
      <c r="U22" s="355"/>
      <c r="V22" s="355"/>
      <c r="W22" s="355"/>
      <c r="X22" s="674"/>
      <c r="Y22" s="674"/>
      <c r="Z22" s="463">
        <v>197.5</v>
      </c>
      <c r="AA22" s="463"/>
      <c r="AB22" s="463"/>
      <c r="AC22" s="463"/>
      <c r="AD22" s="463"/>
      <c r="AE22" s="463"/>
      <c r="AF22" s="463">
        <f t="shared" si="0"/>
        <v>0</v>
      </c>
      <c r="AG22" s="463"/>
      <c r="AH22" s="463"/>
      <c r="AI22" s="463"/>
      <c r="AJ22" s="463"/>
      <c r="AK22" s="463"/>
      <c r="AL22" s="201"/>
      <c r="AM22" s="201"/>
      <c r="AN22" s="201"/>
      <c r="AO22" s="463">
        <f t="shared" si="1"/>
        <v>0</v>
      </c>
      <c r="AP22" s="463"/>
      <c r="AQ22" s="463"/>
      <c r="AR22" s="463"/>
      <c r="AS22" s="463"/>
      <c r="AT22" s="463"/>
      <c r="AU22" s="9"/>
      <c r="AV22" s="9"/>
      <c r="AW22" s="30">
        <f t="shared" si="2"/>
        <v>0</v>
      </c>
      <c r="AY22" s="669"/>
    </row>
    <row r="23" spans="1:51" ht="15" hidden="1" customHeight="1" x14ac:dyDescent="0.3">
      <c r="A23" s="503" t="s">
        <v>152</v>
      </c>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672">
        <f>SUM(AF18:AK22)</f>
        <v>0</v>
      </c>
      <c r="AG23" s="504"/>
      <c r="AH23" s="504"/>
      <c r="AI23" s="504"/>
      <c r="AJ23" s="504"/>
      <c r="AK23" s="673"/>
      <c r="AL23" s="295"/>
      <c r="AM23" s="295"/>
      <c r="AN23" s="295"/>
      <c r="AO23" s="475">
        <f>SUM(AO18:AT22)</f>
        <v>0</v>
      </c>
      <c r="AP23" s="475"/>
      <c r="AQ23" s="475"/>
      <c r="AR23" s="475"/>
      <c r="AS23" s="475"/>
      <c r="AT23" s="475"/>
      <c r="AU23" s="10"/>
      <c r="AV23" s="10"/>
      <c r="AW23" s="31">
        <f>SUM(AW18:AW22)</f>
        <v>0</v>
      </c>
      <c r="AY23" s="669"/>
    </row>
    <row r="24" spans="1:51" ht="9" hidden="1" customHeight="1" x14ac:dyDescent="0.25">
      <c r="A24" s="354"/>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486"/>
      <c r="AL24" s="201"/>
      <c r="AM24" s="201"/>
      <c r="AN24" s="201"/>
      <c r="AO24" s="492"/>
      <c r="AP24" s="355"/>
      <c r="AQ24" s="355"/>
      <c r="AR24" s="355"/>
      <c r="AS24" s="355"/>
      <c r="AT24" s="355"/>
      <c r="AU24" s="355"/>
      <c r="AV24" s="355"/>
      <c r="AW24" s="493"/>
      <c r="AY24" s="669"/>
    </row>
    <row r="25" spans="1:51" ht="15" hidden="1" customHeight="1" x14ac:dyDescent="0.3">
      <c r="A25" s="510" t="s">
        <v>161</v>
      </c>
      <c r="B25" s="479"/>
      <c r="C25" s="479"/>
      <c r="D25" s="479"/>
      <c r="E25" s="479"/>
      <c r="F25" s="479"/>
      <c r="G25" s="479"/>
      <c r="H25" s="479"/>
      <c r="I25" s="479"/>
      <c r="J25" s="479"/>
      <c r="K25" s="479"/>
      <c r="L25" s="479"/>
      <c r="M25" s="479"/>
      <c r="N25" s="479"/>
      <c r="O25" s="479"/>
      <c r="P25" s="479"/>
      <c r="Q25" s="479"/>
      <c r="R25" s="479"/>
      <c r="S25" s="479"/>
      <c r="T25" s="479"/>
      <c r="U25" s="479"/>
      <c r="V25" s="479"/>
      <c r="W25" s="479"/>
      <c r="X25" s="499" t="s">
        <v>158</v>
      </c>
      <c r="Y25" s="499"/>
      <c r="Z25" s="485" t="s">
        <v>35</v>
      </c>
      <c r="AA25" s="485"/>
      <c r="AB25" s="485"/>
      <c r="AC25" s="485"/>
      <c r="AD25" s="485"/>
      <c r="AE25" s="485"/>
      <c r="AF25" s="485" t="s">
        <v>23</v>
      </c>
      <c r="AG25" s="485"/>
      <c r="AH25" s="485"/>
      <c r="AI25" s="485"/>
      <c r="AJ25" s="485"/>
      <c r="AK25" s="485"/>
      <c r="AL25" s="201"/>
      <c r="AM25" s="201"/>
      <c r="AN25" s="201"/>
      <c r="AO25" s="693"/>
      <c r="AP25" s="693"/>
      <c r="AQ25" s="693"/>
      <c r="AR25" s="693"/>
      <c r="AS25" s="693"/>
      <c r="AT25" s="693"/>
      <c r="AU25" s="25" t="s">
        <v>59</v>
      </c>
      <c r="AV25" s="25" t="s">
        <v>180</v>
      </c>
      <c r="AW25" s="32" t="s">
        <v>159</v>
      </c>
      <c r="AY25" s="669"/>
    </row>
    <row r="26" spans="1:51" ht="15" hidden="1" customHeight="1" x14ac:dyDescent="0.25">
      <c r="A26" s="453" t="s">
        <v>185</v>
      </c>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5"/>
      <c r="AL26" s="201"/>
      <c r="AM26" s="201"/>
      <c r="AN26" s="201"/>
      <c r="AO26" s="456"/>
      <c r="AP26" s="457"/>
      <c r="AQ26" s="457"/>
      <c r="AR26" s="457"/>
      <c r="AS26" s="457"/>
      <c r="AT26" s="457"/>
      <c r="AU26" s="457"/>
      <c r="AV26" s="457"/>
      <c r="AW26" s="458"/>
      <c r="AY26" s="669"/>
    </row>
    <row r="27" spans="1:51" ht="15" hidden="1" customHeight="1" x14ac:dyDescent="0.3">
      <c r="A27" s="29"/>
      <c r="B27" s="676" t="s">
        <v>186</v>
      </c>
      <c r="C27" s="677"/>
      <c r="D27" s="677"/>
      <c r="E27" s="677"/>
      <c r="F27" s="677"/>
      <c r="G27" s="677"/>
      <c r="H27" s="677"/>
      <c r="I27" s="677"/>
      <c r="J27" s="677"/>
      <c r="K27" s="677"/>
      <c r="L27" s="677"/>
      <c r="M27" s="677"/>
      <c r="N27" s="677"/>
      <c r="O27" s="677"/>
      <c r="P27" s="677"/>
      <c r="Q27" s="677"/>
      <c r="R27" s="677"/>
      <c r="S27" s="677"/>
      <c r="T27" s="677"/>
      <c r="U27" s="677"/>
      <c r="V27" s="677"/>
      <c r="W27" s="677"/>
      <c r="X27" s="674"/>
      <c r="Y27" s="674"/>
      <c r="Z27" s="463"/>
      <c r="AA27" s="463"/>
      <c r="AB27" s="463"/>
      <c r="AC27" s="463"/>
      <c r="AD27" s="463"/>
      <c r="AE27" s="463"/>
      <c r="AF27" s="463">
        <f t="shared" ref="AF27:AF28" si="3">X27*Z27</f>
        <v>0</v>
      </c>
      <c r="AG27" s="463"/>
      <c r="AH27" s="463"/>
      <c r="AI27" s="463"/>
      <c r="AJ27" s="463"/>
      <c r="AK27" s="463"/>
      <c r="AL27" s="201"/>
      <c r="AM27" s="201"/>
      <c r="AN27" s="201"/>
      <c r="AO27" s="690"/>
      <c r="AP27" s="691"/>
      <c r="AQ27" s="691"/>
      <c r="AR27" s="691"/>
      <c r="AS27" s="691"/>
      <c r="AT27" s="692"/>
      <c r="AU27" s="23"/>
      <c r="AV27" s="23"/>
      <c r="AW27" s="30">
        <f>SUM(AU27:AV27)</f>
        <v>0</v>
      </c>
      <c r="AY27" s="669"/>
    </row>
    <row r="28" spans="1:51" ht="15" hidden="1" customHeight="1" x14ac:dyDescent="0.3">
      <c r="A28" s="29"/>
      <c r="B28" s="676" t="s">
        <v>187</v>
      </c>
      <c r="C28" s="677"/>
      <c r="D28" s="677"/>
      <c r="E28" s="677"/>
      <c r="F28" s="677"/>
      <c r="G28" s="677"/>
      <c r="H28" s="677"/>
      <c r="I28" s="677"/>
      <c r="J28" s="677"/>
      <c r="K28" s="677"/>
      <c r="L28" s="677"/>
      <c r="M28" s="677"/>
      <c r="N28" s="677"/>
      <c r="O28" s="677"/>
      <c r="P28" s="677"/>
      <c r="Q28" s="677"/>
      <c r="R28" s="677"/>
      <c r="S28" s="677"/>
      <c r="T28" s="677"/>
      <c r="U28" s="677"/>
      <c r="V28" s="677"/>
      <c r="W28" s="677"/>
      <c r="X28" s="674"/>
      <c r="Y28" s="674"/>
      <c r="Z28" s="463"/>
      <c r="AA28" s="463"/>
      <c r="AB28" s="463"/>
      <c r="AC28" s="463"/>
      <c r="AD28" s="463"/>
      <c r="AE28" s="463"/>
      <c r="AF28" s="463">
        <f t="shared" si="3"/>
        <v>0</v>
      </c>
      <c r="AG28" s="463"/>
      <c r="AH28" s="463"/>
      <c r="AI28" s="463"/>
      <c r="AJ28" s="463"/>
      <c r="AK28" s="463"/>
      <c r="AL28" s="201"/>
      <c r="AM28" s="201"/>
      <c r="AN28" s="201"/>
      <c r="AO28" s="690"/>
      <c r="AP28" s="691"/>
      <c r="AQ28" s="691"/>
      <c r="AR28" s="691"/>
      <c r="AS28" s="691"/>
      <c r="AT28" s="692"/>
      <c r="AU28" s="23"/>
      <c r="AV28" s="23"/>
      <c r="AW28" s="30">
        <f>SUM(AU28:AV28)</f>
        <v>0</v>
      </c>
      <c r="AY28" s="669"/>
    </row>
    <row r="29" spans="1:51" ht="15" hidden="1" customHeight="1" x14ac:dyDescent="0.3">
      <c r="A29" s="354" t="s">
        <v>188</v>
      </c>
      <c r="B29" s="355"/>
      <c r="C29" s="355"/>
      <c r="D29" s="355"/>
      <c r="E29" s="355"/>
      <c r="F29" s="355"/>
      <c r="G29" s="355"/>
      <c r="H29" s="355"/>
      <c r="I29" s="355"/>
      <c r="J29" s="355"/>
      <c r="K29" s="355"/>
      <c r="L29" s="355"/>
      <c r="M29" s="355"/>
      <c r="N29" s="355"/>
      <c r="O29" s="355"/>
      <c r="P29" s="355"/>
      <c r="Q29" s="355"/>
      <c r="R29" s="355"/>
      <c r="S29" s="355"/>
      <c r="T29" s="355"/>
      <c r="U29" s="355"/>
      <c r="V29" s="355"/>
      <c r="W29" s="355"/>
      <c r="X29" s="674"/>
      <c r="Y29" s="674"/>
      <c r="Z29" s="463">
        <v>45472.5</v>
      </c>
      <c r="AA29" s="463"/>
      <c r="AB29" s="463"/>
      <c r="AC29" s="463"/>
      <c r="AD29" s="463"/>
      <c r="AE29" s="463"/>
      <c r="AF29" s="463">
        <f>X29*Z29</f>
        <v>0</v>
      </c>
      <c r="AG29" s="463"/>
      <c r="AH29" s="463"/>
      <c r="AI29" s="463"/>
      <c r="AJ29" s="463"/>
      <c r="AK29" s="463"/>
      <c r="AL29" s="201"/>
      <c r="AM29" s="201"/>
      <c r="AN29" s="201"/>
      <c r="AO29" s="689"/>
      <c r="AP29" s="689"/>
      <c r="AQ29" s="689"/>
      <c r="AR29" s="689"/>
      <c r="AS29" s="689"/>
      <c r="AT29" s="689"/>
      <c r="AU29" s="23">
        <f>Z29/2</f>
        <v>22736.25</v>
      </c>
      <c r="AV29" s="23">
        <f>Z29-AU29</f>
        <v>22736.25</v>
      </c>
      <c r="AW29" s="30">
        <f>SUM(AU29:AV29)</f>
        <v>45472.5</v>
      </c>
      <c r="AY29" s="669"/>
    </row>
    <row r="30" spans="1:51" ht="15" hidden="1" customHeight="1" x14ac:dyDescent="0.3">
      <c r="A30" s="354" t="s">
        <v>189</v>
      </c>
      <c r="B30" s="355"/>
      <c r="C30" s="355"/>
      <c r="D30" s="355"/>
      <c r="E30" s="355"/>
      <c r="F30" s="355"/>
      <c r="G30" s="355"/>
      <c r="H30" s="355"/>
      <c r="I30" s="355"/>
      <c r="J30" s="355"/>
      <c r="K30" s="355"/>
      <c r="L30" s="355"/>
      <c r="M30" s="355"/>
      <c r="N30" s="355"/>
      <c r="O30" s="355"/>
      <c r="P30" s="355"/>
      <c r="Q30" s="355"/>
      <c r="R30" s="355"/>
      <c r="S30" s="355"/>
      <c r="T30" s="355"/>
      <c r="U30" s="355"/>
      <c r="V30" s="355"/>
      <c r="W30" s="355"/>
      <c r="X30" s="674"/>
      <c r="Y30" s="674"/>
      <c r="Z30" s="463"/>
      <c r="AA30" s="463"/>
      <c r="AB30" s="463"/>
      <c r="AC30" s="463"/>
      <c r="AD30" s="463"/>
      <c r="AE30" s="463"/>
      <c r="AF30" s="463">
        <f t="shared" ref="AF30:AF31" si="4">X30*Z30</f>
        <v>0</v>
      </c>
      <c r="AG30" s="463"/>
      <c r="AH30" s="463"/>
      <c r="AI30" s="463"/>
      <c r="AJ30" s="463"/>
      <c r="AK30" s="463"/>
      <c r="AL30" s="201"/>
      <c r="AM30" s="201"/>
      <c r="AN30" s="201"/>
      <c r="AO30" s="689"/>
      <c r="AP30" s="689"/>
      <c r="AQ30" s="689"/>
      <c r="AR30" s="689"/>
      <c r="AS30" s="689"/>
      <c r="AT30" s="689"/>
      <c r="AU30" s="23"/>
      <c r="AV30" s="23"/>
      <c r="AW30" s="30">
        <f t="shared" ref="AW30:AW31" si="5">SUM(AU30:AV30)</f>
        <v>0</v>
      </c>
      <c r="AY30" s="669"/>
    </row>
    <row r="31" spans="1:51" ht="15" hidden="1" customHeight="1" x14ac:dyDescent="0.3">
      <c r="A31" s="354" t="s">
        <v>190</v>
      </c>
      <c r="B31" s="355"/>
      <c r="C31" s="355"/>
      <c r="D31" s="355"/>
      <c r="E31" s="355"/>
      <c r="F31" s="355"/>
      <c r="G31" s="355"/>
      <c r="H31" s="355"/>
      <c r="I31" s="355"/>
      <c r="J31" s="355"/>
      <c r="K31" s="355"/>
      <c r="L31" s="355"/>
      <c r="M31" s="355"/>
      <c r="N31" s="355"/>
      <c r="O31" s="355"/>
      <c r="P31" s="355"/>
      <c r="Q31" s="355"/>
      <c r="R31" s="355"/>
      <c r="S31" s="355"/>
      <c r="T31" s="355"/>
      <c r="U31" s="355"/>
      <c r="V31" s="355"/>
      <c r="W31" s="355"/>
      <c r="X31" s="674"/>
      <c r="Y31" s="674"/>
      <c r="Z31" s="463">
        <v>4527.5</v>
      </c>
      <c r="AA31" s="463"/>
      <c r="AB31" s="463"/>
      <c r="AC31" s="463"/>
      <c r="AD31" s="463"/>
      <c r="AE31" s="463"/>
      <c r="AF31" s="463">
        <f t="shared" si="4"/>
        <v>0</v>
      </c>
      <c r="AG31" s="463"/>
      <c r="AH31" s="463"/>
      <c r="AI31" s="463"/>
      <c r="AJ31" s="463"/>
      <c r="AK31" s="463"/>
      <c r="AL31" s="201"/>
      <c r="AM31" s="201"/>
      <c r="AN31" s="201"/>
      <c r="AO31" s="689"/>
      <c r="AP31" s="689"/>
      <c r="AQ31" s="689"/>
      <c r="AR31" s="689"/>
      <c r="AS31" s="689"/>
      <c r="AT31" s="689"/>
      <c r="AU31" s="23">
        <f>Z31/2</f>
        <v>2263.75</v>
      </c>
      <c r="AV31" s="23">
        <f>Z31-AU31</f>
        <v>2263.75</v>
      </c>
      <c r="AW31" s="30">
        <f t="shared" si="5"/>
        <v>4527.5</v>
      </c>
      <c r="AY31" s="669"/>
    </row>
    <row r="32" spans="1:51" ht="15" hidden="1" customHeight="1" x14ac:dyDescent="0.3">
      <c r="A32" s="503" t="s">
        <v>162</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672">
        <f>SUM(AF27:AK31)</f>
        <v>0</v>
      </c>
      <c r="AG32" s="504"/>
      <c r="AH32" s="504"/>
      <c r="AI32" s="504"/>
      <c r="AJ32" s="504"/>
      <c r="AK32" s="673"/>
      <c r="AL32" s="201"/>
      <c r="AM32" s="201"/>
      <c r="AN32" s="201"/>
      <c r="AO32" s="688"/>
      <c r="AP32" s="688"/>
      <c r="AQ32" s="688"/>
      <c r="AR32" s="688"/>
      <c r="AS32" s="688"/>
      <c r="AT32" s="688"/>
      <c r="AU32" s="24">
        <f>SUM(AU27:AU31)</f>
        <v>25000</v>
      </c>
      <c r="AV32" s="24">
        <f>SUM(AV27:AV31)</f>
        <v>25000</v>
      </c>
      <c r="AW32" s="31">
        <f>SUM(AW27:AW31)</f>
        <v>50000</v>
      </c>
      <c r="AY32" s="669"/>
    </row>
    <row r="33" spans="1:51" ht="15" hidden="1" customHeight="1" x14ac:dyDescent="0.25">
      <c r="A33" s="354"/>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486"/>
      <c r="AL33" s="201"/>
      <c r="AM33" s="201"/>
      <c r="AN33" s="201"/>
      <c r="AO33" s="492"/>
      <c r="AP33" s="355"/>
      <c r="AQ33" s="355"/>
      <c r="AR33" s="355"/>
      <c r="AS33" s="355"/>
      <c r="AT33" s="355"/>
      <c r="AU33" s="355"/>
      <c r="AV33" s="355"/>
      <c r="AW33" s="493"/>
    </row>
    <row r="34" spans="1:51" ht="15" customHeight="1" x14ac:dyDescent="0.3">
      <c r="A34" s="510" t="s">
        <v>163</v>
      </c>
      <c r="B34" s="479"/>
      <c r="C34" s="479"/>
      <c r="D34" s="479"/>
      <c r="E34" s="479"/>
      <c r="F34" s="479"/>
      <c r="G34" s="479"/>
      <c r="H34" s="479"/>
      <c r="I34" s="479"/>
      <c r="J34" s="479"/>
      <c r="K34" s="479"/>
      <c r="L34" s="479"/>
      <c r="M34" s="479"/>
      <c r="N34" s="479"/>
      <c r="O34" s="479"/>
      <c r="P34" s="479"/>
      <c r="Q34" s="479"/>
      <c r="R34" s="479"/>
      <c r="S34" s="479"/>
      <c r="T34" s="479"/>
      <c r="U34" s="479"/>
      <c r="V34" s="479"/>
      <c r="W34" s="479"/>
      <c r="X34" s="499" t="s">
        <v>158</v>
      </c>
      <c r="Y34" s="499"/>
      <c r="Z34" s="485" t="s">
        <v>35</v>
      </c>
      <c r="AA34" s="485"/>
      <c r="AB34" s="485"/>
      <c r="AC34" s="485"/>
      <c r="AD34" s="485"/>
      <c r="AE34" s="485"/>
      <c r="AF34" s="485" t="s">
        <v>23</v>
      </c>
      <c r="AG34" s="485"/>
      <c r="AH34" s="485"/>
      <c r="AI34" s="485"/>
      <c r="AJ34" s="485"/>
      <c r="AK34" s="485"/>
      <c r="AL34" s="201"/>
      <c r="AM34" s="201"/>
      <c r="AN34" s="201"/>
      <c r="AO34" s="485" t="s">
        <v>28</v>
      </c>
      <c r="AP34" s="485"/>
      <c r="AQ34" s="485"/>
      <c r="AR34" s="485"/>
      <c r="AS34" s="485"/>
      <c r="AT34" s="485"/>
      <c r="AU34" s="25" t="s">
        <v>36</v>
      </c>
      <c r="AV34" s="25" t="s">
        <v>37</v>
      </c>
      <c r="AW34" s="32" t="s">
        <v>159</v>
      </c>
      <c r="AY34" s="669" t="s">
        <v>233</v>
      </c>
    </row>
    <row r="35" spans="1:51" ht="15" customHeight="1" x14ac:dyDescent="0.35">
      <c r="A35" s="453" t="s">
        <v>153</v>
      </c>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5"/>
      <c r="AL35" s="201"/>
      <c r="AM35" s="201"/>
      <c r="AN35" s="201"/>
      <c r="AO35" s="500"/>
      <c r="AP35" s="501"/>
      <c r="AQ35" s="501"/>
      <c r="AR35" s="501"/>
      <c r="AS35" s="501"/>
      <c r="AT35" s="501"/>
      <c r="AU35" s="501"/>
      <c r="AV35" s="501"/>
      <c r="AW35" s="502"/>
      <c r="AY35" s="669"/>
    </row>
    <row r="36" spans="1:51" ht="15" customHeight="1" x14ac:dyDescent="0.3">
      <c r="A36" s="29"/>
      <c r="B36" s="676" t="s">
        <v>154</v>
      </c>
      <c r="C36" s="677"/>
      <c r="D36" s="677"/>
      <c r="E36" s="677"/>
      <c r="F36" s="677"/>
      <c r="G36" s="677"/>
      <c r="H36" s="677"/>
      <c r="I36" s="677"/>
      <c r="J36" s="677"/>
      <c r="K36" s="677"/>
      <c r="L36" s="677"/>
      <c r="M36" s="677"/>
      <c r="N36" s="677"/>
      <c r="O36" s="677"/>
      <c r="P36" s="677"/>
      <c r="Q36" s="677"/>
      <c r="R36" s="677"/>
      <c r="S36" s="677"/>
      <c r="T36" s="677"/>
      <c r="U36" s="677"/>
      <c r="V36" s="677"/>
      <c r="W36" s="677"/>
      <c r="X36" s="674"/>
      <c r="Y36" s="674"/>
      <c r="Z36" s="463"/>
      <c r="AA36" s="463"/>
      <c r="AB36" s="463"/>
      <c r="AC36" s="463"/>
      <c r="AD36" s="463"/>
      <c r="AE36" s="463"/>
      <c r="AF36" s="463">
        <f t="shared" ref="AF36:AF40" si="6">X36*Z36</f>
        <v>0</v>
      </c>
      <c r="AG36" s="463"/>
      <c r="AH36" s="463"/>
      <c r="AI36" s="463"/>
      <c r="AJ36" s="463"/>
      <c r="AK36" s="463"/>
      <c r="AL36" s="201"/>
      <c r="AM36" s="201"/>
      <c r="AN36" s="201"/>
      <c r="AO36" s="463"/>
      <c r="AP36" s="463"/>
      <c r="AQ36" s="463"/>
      <c r="AR36" s="463"/>
      <c r="AS36" s="463"/>
      <c r="AT36" s="463"/>
      <c r="AU36" s="23"/>
      <c r="AV36" s="23"/>
      <c r="AW36" s="30">
        <f t="shared" ref="AW36:AW40" si="7">SUM(AO36:AV36)</f>
        <v>0</v>
      </c>
      <c r="AY36" s="669"/>
    </row>
    <row r="37" spans="1:51" ht="15" customHeight="1" x14ac:dyDescent="0.3">
      <c r="A37" s="29"/>
      <c r="B37" s="676" t="s">
        <v>155</v>
      </c>
      <c r="C37" s="677"/>
      <c r="D37" s="677"/>
      <c r="E37" s="677"/>
      <c r="F37" s="677"/>
      <c r="G37" s="677"/>
      <c r="H37" s="677"/>
      <c r="I37" s="677"/>
      <c r="J37" s="677"/>
      <c r="K37" s="677"/>
      <c r="L37" s="677"/>
      <c r="M37" s="677"/>
      <c r="N37" s="677"/>
      <c r="O37" s="677"/>
      <c r="P37" s="677"/>
      <c r="Q37" s="677"/>
      <c r="R37" s="677"/>
      <c r="S37" s="677"/>
      <c r="T37" s="677"/>
      <c r="U37" s="677"/>
      <c r="V37" s="677"/>
      <c r="W37" s="677"/>
      <c r="X37" s="674">
        <v>1</v>
      </c>
      <c r="Y37" s="674"/>
      <c r="Z37" s="463">
        <v>10000</v>
      </c>
      <c r="AA37" s="463"/>
      <c r="AB37" s="463"/>
      <c r="AC37" s="463"/>
      <c r="AD37" s="463"/>
      <c r="AE37" s="463"/>
      <c r="AF37" s="463">
        <f t="shared" si="6"/>
        <v>10000</v>
      </c>
      <c r="AG37" s="463"/>
      <c r="AH37" s="463"/>
      <c r="AI37" s="463"/>
      <c r="AJ37" s="463"/>
      <c r="AK37" s="463"/>
      <c r="AL37" s="201"/>
      <c r="AM37" s="201"/>
      <c r="AN37" s="201"/>
      <c r="AO37" s="463">
        <v>10000</v>
      </c>
      <c r="AP37" s="463"/>
      <c r="AQ37" s="463"/>
      <c r="AR37" s="463"/>
      <c r="AS37" s="463"/>
      <c r="AT37" s="463"/>
      <c r="AU37" s="23"/>
      <c r="AV37" s="23"/>
      <c r="AW37" s="30">
        <f t="shared" si="7"/>
        <v>10000</v>
      </c>
      <c r="AY37" s="669"/>
    </row>
    <row r="38" spans="1:51" ht="15" customHeight="1" x14ac:dyDescent="0.25">
      <c r="A38" s="354" t="s">
        <v>156</v>
      </c>
      <c r="B38" s="355"/>
      <c r="C38" s="355"/>
      <c r="D38" s="355"/>
      <c r="E38" s="355"/>
      <c r="F38" s="355"/>
      <c r="G38" s="355"/>
      <c r="H38" s="355"/>
      <c r="I38" s="355"/>
      <c r="J38" s="355"/>
      <c r="K38" s="355"/>
      <c r="L38" s="355"/>
      <c r="M38" s="355"/>
      <c r="N38" s="355"/>
      <c r="O38" s="355"/>
      <c r="P38" s="355"/>
      <c r="Q38" s="355"/>
      <c r="R38" s="355"/>
      <c r="S38" s="355"/>
      <c r="T38" s="355"/>
      <c r="U38" s="355"/>
      <c r="V38" s="355"/>
      <c r="W38" s="355"/>
      <c r="X38" s="674">
        <v>1</v>
      </c>
      <c r="Y38" s="674"/>
      <c r="Z38" s="463">
        <f>47250-1975</f>
        <v>45275</v>
      </c>
      <c r="AA38" s="463"/>
      <c r="AB38" s="463"/>
      <c r="AC38" s="463"/>
      <c r="AD38" s="463"/>
      <c r="AE38" s="463"/>
      <c r="AF38" s="463">
        <f t="shared" si="6"/>
        <v>45275</v>
      </c>
      <c r="AG38" s="463"/>
      <c r="AH38" s="463"/>
      <c r="AI38" s="463"/>
      <c r="AJ38" s="463"/>
      <c r="AK38" s="463"/>
      <c r="AL38" s="201"/>
      <c r="AM38" s="201"/>
      <c r="AN38" s="201"/>
      <c r="AO38" s="463"/>
      <c r="AP38" s="463"/>
      <c r="AQ38" s="463"/>
      <c r="AR38" s="463"/>
      <c r="AS38" s="463"/>
      <c r="AT38" s="463"/>
      <c r="AU38" s="23">
        <v>22736.25</v>
      </c>
      <c r="AV38" s="23">
        <v>22736.25</v>
      </c>
      <c r="AW38" s="30">
        <f t="shared" si="7"/>
        <v>45472.5</v>
      </c>
      <c r="AY38" s="669"/>
    </row>
    <row r="39" spans="1:51" ht="15" customHeight="1" x14ac:dyDescent="0.25">
      <c r="A39" s="354" t="s">
        <v>62</v>
      </c>
      <c r="B39" s="355"/>
      <c r="C39" s="355"/>
      <c r="D39" s="355"/>
      <c r="E39" s="355"/>
      <c r="F39" s="355"/>
      <c r="G39" s="355"/>
      <c r="H39" s="355"/>
      <c r="I39" s="355"/>
      <c r="J39" s="355"/>
      <c r="K39" s="355"/>
      <c r="L39" s="355"/>
      <c r="M39" s="355"/>
      <c r="N39" s="355"/>
      <c r="O39" s="355"/>
      <c r="P39" s="355"/>
      <c r="Q39" s="355"/>
      <c r="R39" s="355"/>
      <c r="S39" s="355"/>
      <c r="T39" s="355"/>
      <c r="U39" s="355"/>
      <c r="V39" s="355"/>
      <c r="W39" s="355"/>
      <c r="X39" s="674"/>
      <c r="Y39" s="674"/>
      <c r="Z39" s="463"/>
      <c r="AA39" s="463"/>
      <c r="AB39" s="463"/>
      <c r="AC39" s="463"/>
      <c r="AD39" s="463"/>
      <c r="AE39" s="463"/>
      <c r="AF39" s="463">
        <f t="shared" si="6"/>
        <v>0</v>
      </c>
      <c r="AG39" s="463"/>
      <c r="AH39" s="463"/>
      <c r="AI39" s="463"/>
      <c r="AJ39" s="463"/>
      <c r="AK39" s="463"/>
      <c r="AL39" s="201"/>
      <c r="AM39" s="201"/>
      <c r="AN39" s="201"/>
      <c r="AO39" s="463"/>
      <c r="AP39" s="463"/>
      <c r="AQ39" s="463"/>
      <c r="AR39" s="463"/>
      <c r="AS39" s="463"/>
      <c r="AT39" s="463"/>
      <c r="AU39" s="23"/>
      <c r="AV39" s="23"/>
      <c r="AW39" s="30">
        <f t="shared" si="7"/>
        <v>0</v>
      </c>
      <c r="AY39" s="669"/>
    </row>
    <row r="40" spans="1:51" ht="15" customHeight="1" x14ac:dyDescent="0.25">
      <c r="A40" s="354" t="s">
        <v>157</v>
      </c>
      <c r="B40" s="355"/>
      <c r="C40" s="355"/>
      <c r="D40" s="355"/>
      <c r="E40" s="355"/>
      <c r="F40" s="355"/>
      <c r="G40" s="355"/>
      <c r="H40" s="355"/>
      <c r="I40" s="355"/>
      <c r="J40" s="355"/>
      <c r="K40" s="355"/>
      <c r="L40" s="355"/>
      <c r="M40" s="355"/>
      <c r="N40" s="355"/>
      <c r="O40" s="355"/>
      <c r="P40" s="355"/>
      <c r="Q40" s="355"/>
      <c r="R40" s="355"/>
      <c r="S40" s="355"/>
      <c r="T40" s="355"/>
      <c r="U40" s="355"/>
      <c r="V40" s="355"/>
      <c r="W40" s="355"/>
      <c r="X40" s="674">
        <v>1</v>
      </c>
      <c r="Y40" s="674"/>
      <c r="Z40" s="463">
        <v>4725</v>
      </c>
      <c r="AA40" s="463"/>
      <c r="AB40" s="463"/>
      <c r="AC40" s="463"/>
      <c r="AD40" s="463"/>
      <c r="AE40" s="463"/>
      <c r="AF40" s="463">
        <f t="shared" si="6"/>
        <v>4725</v>
      </c>
      <c r="AG40" s="463"/>
      <c r="AH40" s="463"/>
      <c r="AI40" s="463"/>
      <c r="AJ40" s="463"/>
      <c r="AK40" s="463"/>
      <c r="AL40" s="201"/>
      <c r="AM40" s="201"/>
      <c r="AN40" s="201"/>
      <c r="AO40" s="463"/>
      <c r="AP40" s="463"/>
      <c r="AQ40" s="463"/>
      <c r="AR40" s="463"/>
      <c r="AS40" s="463"/>
      <c r="AT40" s="463"/>
      <c r="AU40" s="23">
        <v>2263.75</v>
      </c>
      <c r="AV40" s="23">
        <v>2263.75</v>
      </c>
      <c r="AW40" s="30">
        <f t="shared" si="7"/>
        <v>4527.5</v>
      </c>
      <c r="AY40" s="669"/>
    </row>
    <row r="41" spans="1:51" ht="15" customHeight="1" x14ac:dyDescent="0.3">
      <c r="A41" s="503" t="s">
        <v>164</v>
      </c>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672">
        <f>SUM(AF36:AK40)</f>
        <v>60000</v>
      </c>
      <c r="AG41" s="504"/>
      <c r="AH41" s="504"/>
      <c r="AI41" s="504"/>
      <c r="AJ41" s="504"/>
      <c r="AK41" s="673"/>
      <c r="AL41" s="201"/>
      <c r="AM41" s="201"/>
      <c r="AN41" s="201"/>
      <c r="AO41" s="475">
        <f>SUM(AO36:AT40)</f>
        <v>10000</v>
      </c>
      <c r="AP41" s="475"/>
      <c r="AQ41" s="475"/>
      <c r="AR41" s="475"/>
      <c r="AS41" s="475"/>
      <c r="AT41" s="475"/>
      <c r="AU41" s="24">
        <f>SUM(AU36:AU40)</f>
        <v>25000</v>
      </c>
      <c r="AV41" s="24">
        <f>SUM(AV36:AV40)</f>
        <v>25000</v>
      </c>
      <c r="AW41" s="31">
        <f>SUM(AW36:AW40)</f>
        <v>60000</v>
      </c>
      <c r="AY41" s="669"/>
    </row>
    <row r="42" spans="1:51" ht="9" customHeight="1" x14ac:dyDescent="0.25">
      <c r="A42" s="200"/>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2"/>
    </row>
    <row r="43" spans="1:51" ht="18" customHeight="1" x14ac:dyDescent="0.3">
      <c r="A43" s="670" t="s">
        <v>160</v>
      </c>
      <c r="B43" s="671"/>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33">
        <f>IF(AF23&gt;0,AW23+AW32,AW41)</f>
        <v>60000</v>
      </c>
    </row>
    <row r="44" spans="1:51" s="13" customFormat="1" ht="5.25" customHeight="1" x14ac:dyDescent="0.35">
      <c r="A44" s="566"/>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8"/>
      <c r="AY44" s="27"/>
    </row>
    <row r="45" spans="1:51" ht="9" customHeight="1" thickBot="1" x14ac:dyDescent="0.3">
      <c r="A45" s="335"/>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7"/>
      <c r="AY45" s="27"/>
    </row>
    <row r="46" spans="1:51" ht="15" customHeight="1" x14ac:dyDescent="0.25"/>
    <row r="47" spans="1:51" ht="15" customHeight="1" x14ac:dyDescent="0.25"/>
    <row r="48" spans="1:51" ht="15" customHeight="1" x14ac:dyDescent="0.25"/>
    <row r="49" spans="46:46" ht="15" customHeight="1" x14ac:dyDescent="0.35">
      <c r="AT49"/>
    </row>
    <row r="50" spans="46:46" ht="15" customHeight="1" x14ac:dyDescent="0.25"/>
    <row r="51" spans="46:46" ht="15" customHeight="1" x14ac:dyDescent="0.25"/>
    <row r="52" spans="46:46" ht="15" customHeight="1" x14ac:dyDescent="0.25"/>
    <row r="53" spans="46:46" ht="15" customHeight="1" x14ac:dyDescent="0.25"/>
    <row r="54" spans="46:46" ht="15" customHeight="1" x14ac:dyDescent="0.25"/>
    <row r="55" spans="46:46" ht="15" customHeight="1" x14ac:dyDescent="0.25"/>
    <row r="56" spans="46:46" ht="15" customHeight="1" x14ac:dyDescent="0.25"/>
    <row r="57" spans="46:46" ht="12.5" x14ac:dyDescent="0.25"/>
    <row r="58" spans="46:46" ht="12.5" x14ac:dyDescent="0.25"/>
    <row r="59" spans="46:46" ht="12.5" x14ac:dyDescent="0.25"/>
    <row r="60" spans="46:46" ht="12.5" x14ac:dyDescent="0.25"/>
    <row r="61" spans="46:46" ht="12.5" x14ac:dyDescent="0.25"/>
    <row r="62" spans="46:46" ht="12.5" x14ac:dyDescent="0.25"/>
    <row r="63" spans="46:46" ht="12.5" x14ac:dyDescent="0.25"/>
    <row r="64" spans="46:46" ht="12.5" x14ac:dyDescent="0.25"/>
  </sheetData>
  <sheetProtection sheet="1" objects="1" scenarios="1"/>
  <mergeCells count="185">
    <mergeCell ref="AJ5:AP5"/>
    <mergeCell ref="AQ5:AW5"/>
    <mergeCell ref="AQ6:AW6"/>
    <mergeCell ref="A7:E7"/>
    <mergeCell ref="F7:AP7"/>
    <mergeCell ref="AQ7:AW7"/>
    <mergeCell ref="A1:AW1"/>
    <mergeCell ref="A2:AW2"/>
    <mergeCell ref="A3:AW3"/>
    <mergeCell ref="A4:AP4"/>
    <mergeCell ref="AQ4:AW4"/>
    <mergeCell ref="A5:D5"/>
    <mergeCell ref="E5:O5"/>
    <mergeCell ref="Q5:S5"/>
    <mergeCell ref="T5:AB5"/>
    <mergeCell ref="AD5:AI5"/>
    <mergeCell ref="A6:E6"/>
    <mergeCell ref="F6:AP6"/>
    <mergeCell ref="A8:AP8"/>
    <mergeCell ref="AQ8:AW8"/>
    <mergeCell ref="A9:AP9"/>
    <mergeCell ref="AQ9:AW9"/>
    <mergeCell ref="A10:C10"/>
    <mergeCell ref="D10:U10"/>
    <mergeCell ref="W10:Y10"/>
    <mergeCell ref="Z10:AP10"/>
    <mergeCell ref="AQ10:AW10"/>
    <mergeCell ref="A11:C11"/>
    <mergeCell ref="D11:U11"/>
    <mergeCell ref="V11:Y11"/>
    <mergeCell ref="Z11:AP11"/>
    <mergeCell ref="AQ11:AW11"/>
    <mergeCell ref="A12:C12"/>
    <mergeCell ref="D12:U12"/>
    <mergeCell ref="W12:Y12"/>
    <mergeCell ref="Z12:AP12"/>
    <mergeCell ref="AQ12:AW12"/>
    <mergeCell ref="A13:AW13"/>
    <mergeCell ref="A14:AW14"/>
    <mergeCell ref="A15:AK15"/>
    <mergeCell ref="AL15:AN15"/>
    <mergeCell ref="AO15:AW15"/>
    <mergeCell ref="A16:W16"/>
    <mergeCell ref="X16:Y16"/>
    <mergeCell ref="Z16:AE16"/>
    <mergeCell ref="AF16:AK16"/>
    <mergeCell ref="AL16:AN16"/>
    <mergeCell ref="AO16:AT16"/>
    <mergeCell ref="AY16:AY32"/>
    <mergeCell ref="A17:AK17"/>
    <mergeCell ref="AL17:AN17"/>
    <mergeCell ref="AO17:AW17"/>
    <mergeCell ref="B18:W18"/>
    <mergeCell ref="X18:Y18"/>
    <mergeCell ref="Z18:AE18"/>
    <mergeCell ref="AF18:AK18"/>
    <mergeCell ref="AL18:AN18"/>
    <mergeCell ref="A20:W20"/>
    <mergeCell ref="X20:Y20"/>
    <mergeCell ref="Z20:AE20"/>
    <mergeCell ref="AF20:AK20"/>
    <mergeCell ref="AL20:AN20"/>
    <mergeCell ref="AO20:AT20"/>
    <mergeCell ref="AO18:AT18"/>
    <mergeCell ref="B19:W19"/>
    <mergeCell ref="X19:Y19"/>
    <mergeCell ref="Z19:AE19"/>
    <mergeCell ref="AF19:AK19"/>
    <mergeCell ref="AL19:AN19"/>
    <mergeCell ref="AO19:AT19"/>
    <mergeCell ref="A22:W22"/>
    <mergeCell ref="X22:Y22"/>
    <mergeCell ref="Z22:AE22"/>
    <mergeCell ref="AF22:AK22"/>
    <mergeCell ref="AL22:AN22"/>
    <mergeCell ref="AO22:AT22"/>
    <mergeCell ref="A21:W21"/>
    <mergeCell ref="X21:Y21"/>
    <mergeCell ref="Z21:AE21"/>
    <mergeCell ref="AF21:AK21"/>
    <mergeCell ref="AL21:AN21"/>
    <mergeCell ref="AO21:AT21"/>
    <mergeCell ref="A25:W25"/>
    <mergeCell ref="X25:Y25"/>
    <mergeCell ref="Z25:AE25"/>
    <mergeCell ref="AF25:AK25"/>
    <mergeCell ref="AL25:AN25"/>
    <mergeCell ref="AO25:AT25"/>
    <mergeCell ref="A23:AE23"/>
    <mergeCell ref="AF23:AK23"/>
    <mergeCell ref="AL23:AN23"/>
    <mergeCell ref="AO23:AT23"/>
    <mergeCell ref="A24:AK24"/>
    <mergeCell ref="AL24:AN24"/>
    <mergeCell ref="AO24:AW24"/>
    <mergeCell ref="B28:W28"/>
    <mergeCell ref="X28:Y28"/>
    <mergeCell ref="Z28:AE28"/>
    <mergeCell ref="AF28:AK28"/>
    <mergeCell ref="AL28:AN28"/>
    <mergeCell ref="AO28:AT28"/>
    <mergeCell ref="A26:AK26"/>
    <mergeCell ref="AL26:AN26"/>
    <mergeCell ref="AO26:AW26"/>
    <mergeCell ref="B27:W27"/>
    <mergeCell ref="X27:Y27"/>
    <mergeCell ref="Z27:AE27"/>
    <mergeCell ref="AF27:AK27"/>
    <mergeCell ref="AL27:AN27"/>
    <mergeCell ref="AO27:AT27"/>
    <mergeCell ref="A30:W30"/>
    <mergeCell ref="X30:Y30"/>
    <mergeCell ref="Z30:AE30"/>
    <mergeCell ref="AF30:AK30"/>
    <mergeCell ref="AL30:AN30"/>
    <mergeCell ref="AO30:AT30"/>
    <mergeCell ref="A29:W29"/>
    <mergeCell ref="X29:Y29"/>
    <mergeCell ref="Z29:AE29"/>
    <mergeCell ref="AF29:AK29"/>
    <mergeCell ref="AL29:AN29"/>
    <mergeCell ref="AO29:AT29"/>
    <mergeCell ref="A32:AE32"/>
    <mergeCell ref="AF32:AK32"/>
    <mergeCell ref="AL32:AN32"/>
    <mergeCell ref="AO32:AT32"/>
    <mergeCell ref="A33:AK33"/>
    <mergeCell ref="AL33:AN33"/>
    <mergeCell ref="AO33:AW33"/>
    <mergeCell ref="A31:W31"/>
    <mergeCell ref="X31:Y31"/>
    <mergeCell ref="Z31:AE31"/>
    <mergeCell ref="AF31:AK31"/>
    <mergeCell ref="AL31:AN31"/>
    <mergeCell ref="AO31:AT31"/>
    <mergeCell ref="AY34:AY41"/>
    <mergeCell ref="A35:AK35"/>
    <mergeCell ref="AL35:AN35"/>
    <mergeCell ref="AO35:AW35"/>
    <mergeCell ref="B36:W36"/>
    <mergeCell ref="X36:Y36"/>
    <mergeCell ref="Z36:AE36"/>
    <mergeCell ref="AF36:AK36"/>
    <mergeCell ref="AL36:AN36"/>
    <mergeCell ref="AO36:AT36"/>
    <mergeCell ref="A34:W34"/>
    <mergeCell ref="X34:Y34"/>
    <mergeCell ref="Z34:AE34"/>
    <mergeCell ref="AF34:AK34"/>
    <mergeCell ref="AL34:AN34"/>
    <mergeCell ref="AO34:AT34"/>
    <mergeCell ref="A38:W38"/>
    <mergeCell ref="X38:Y38"/>
    <mergeCell ref="Z38:AE38"/>
    <mergeCell ref="AF38:AK38"/>
    <mergeCell ref="AL38:AN38"/>
    <mergeCell ref="AO38:AT38"/>
    <mergeCell ref="B37:W37"/>
    <mergeCell ref="X37:Y37"/>
    <mergeCell ref="Z37:AE37"/>
    <mergeCell ref="AF37:AK37"/>
    <mergeCell ref="AL37:AN37"/>
    <mergeCell ref="AO37:AT37"/>
    <mergeCell ref="A40:W40"/>
    <mergeCell ref="X40:Y40"/>
    <mergeCell ref="Z40:AE40"/>
    <mergeCell ref="AF40:AK40"/>
    <mergeCell ref="AL40:AN40"/>
    <mergeCell ref="AO40:AT40"/>
    <mergeCell ref="A39:W39"/>
    <mergeCell ref="X39:Y39"/>
    <mergeCell ref="Z39:AE39"/>
    <mergeCell ref="AF39:AK39"/>
    <mergeCell ref="AL39:AN39"/>
    <mergeCell ref="AO39:AT39"/>
    <mergeCell ref="A43:AV43"/>
    <mergeCell ref="A44:AW44"/>
    <mergeCell ref="A45:AW45"/>
    <mergeCell ref="A41:AE41"/>
    <mergeCell ref="AF41:AK41"/>
    <mergeCell ref="AL41:AN41"/>
    <mergeCell ref="AO41:AT41"/>
    <mergeCell ref="A42:AK42"/>
    <mergeCell ref="AL42:AN42"/>
    <mergeCell ref="AO42:AW42"/>
  </mergeCells>
  <printOptions horizontalCentered="1"/>
  <pageMargins left="0.25" right="0.25" top="0.5" bottom="0.5" header="0.3" footer="0.3"/>
  <pageSetup scale="80" orientation="landscape" horizontalDpi="1200" verticalDpi="1200" r:id="rId1"/>
  <headerFooter>
    <oddFooter>&amp;L&amp;D&amp;R&amp;P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5050"/>
  </sheetPr>
  <dimension ref="A1:AO108"/>
  <sheetViews>
    <sheetView showGridLines="0" zoomScale="110" zoomScaleNormal="110" workbookViewId="0">
      <selection activeCell="X18" sqref="X18:Y18"/>
    </sheetView>
  </sheetViews>
  <sheetFormatPr defaultColWidth="2.453125" defaultRowHeight="13.5" customHeight="1" x14ac:dyDescent="0.25"/>
  <cols>
    <col min="1" max="1" width="4" style="2" customWidth="1"/>
    <col min="2" max="5" width="2.6328125" style="2" customWidth="1"/>
    <col min="6" max="6" width="3.36328125" style="2" customWidth="1"/>
    <col min="7" max="38" width="2.6328125" style="2" customWidth="1"/>
    <col min="39" max="39" width="0.90625" style="2" customWidth="1"/>
    <col min="40" max="40" width="1" style="2" customWidth="1"/>
    <col min="41" max="41" width="31" style="2" bestFit="1" customWidth="1"/>
    <col min="42" max="16384" width="2.453125" style="2"/>
  </cols>
  <sheetData>
    <row r="1" spans="1:41" s="13" customFormat="1" ht="56" customHeight="1" x14ac:dyDescent="0.35">
      <c r="A1" s="376" t="s">
        <v>203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8"/>
    </row>
    <row r="2" spans="1:41"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1"/>
    </row>
    <row r="3" spans="1:41" ht="9" customHeight="1" x14ac:dyDescent="0.2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2"/>
    </row>
    <row r="4" spans="1:41" ht="13.5" customHeight="1" x14ac:dyDescent="0.3">
      <c r="A4" s="200" t="s">
        <v>0</v>
      </c>
      <c r="B4" s="201"/>
      <c r="C4" s="201"/>
      <c r="D4" s="201"/>
      <c r="E4" s="431" t="s">
        <v>146</v>
      </c>
      <c r="F4" s="431"/>
      <c r="G4" s="431"/>
      <c r="H4" s="431"/>
      <c r="I4" s="431"/>
      <c r="J4" s="431"/>
      <c r="K4" s="431"/>
      <c r="L4" s="431"/>
      <c r="M4" s="431"/>
      <c r="N4" s="431"/>
      <c r="P4" s="201" t="s">
        <v>11</v>
      </c>
      <c r="Q4" s="201"/>
      <c r="R4" s="201"/>
      <c r="S4" s="655" t="s">
        <v>43</v>
      </c>
      <c r="T4" s="655"/>
      <c r="U4" s="655"/>
      <c r="V4" s="655"/>
      <c r="W4" s="655"/>
      <c r="X4" s="655"/>
      <c r="Y4" s="655"/>
      <c r="Z4" s="655"/>
      <c r="AA4" s="655"/>
      <c r="AB4" s="5"/>
      <c r="AC4" s="201" t="s">
        <v>24</v>
      </c>
      <c r="AD4" s="201"/>
      <c r="AE4" s="201"/>
      <c r="AF4" s="201"/>
      <c r="AG4" s="201"/>
      <c r="AH4" s="432">
        <v>2</v>
      </c>
      <c r="AI4" s="432"/>
      <c r="AJ4" s="432"/>
      <c r="AK4" s="432"/>
      <c r="AL4" s="435"/>
    </row>
    <row r="5" spans="1:41" ht="13.5" customHeight="1" x14ac:dyDescent="0.25">
      <c r="A5" s="200" t="s">
        <v>245</v>
      </c>
      <c r="B5" s="201"/>
      <c r="C5" s="201"/>
      <c r="D5" s="201"/>
      <c r="E5" s="655" t="s">
        <v>44</v>
      </c>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6"/>
    </row>
    <row r="6" spans="1:41" ht="13.5" customHeight="1" x14ac:dyDescent="0.25">
      <c r="A6" s="200" t="s">
        <v>1</v>
      </c>
      <c r="B6" s="201"/>
      <c r="C6" s="201"/>
      <c r="D6" s="201"/>
      <c r="E6" s="657" t="s">
        <v>45</v>
      </c>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8"/>
    </row>
    <row r="7" spans="1:41" ht="9.65" customHeight="1" x14ac:dyDescent="0.25">
      <c r="A7" s="215"/>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7"/>
    </row>
    <row r="8" spans="1:41" ht="13.5" customHeight="1" x14ac:dyDescent="0.3">
      <c r="A8" s="218" t="s">
        <v>2</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20"/>
    </row>
    <row r="9" spans="1:41" ht="13.5" customHeight="1" x14ac:dyDescent="0.25">
      <c r="A9" s="200" t="s">
        <v>3</v>
      </c>
      <c r="B9" s="201"/>
      <c r="C9" s="201"/>
      <c r="D9" s="424" t="s">
        <v>46</v>
      </c>
      <c r="E9" s="424"/>
      <c r="F9" s="424"/>
      <c r="G9" s="424"/>
      <c r="H9" s="424"/>
      <c r="I9" s="424"/>
      <c r="J9" s="424"/>
      <c r="K9" s="424"/>
      <c r="L9" s="424"/>
      <c r="M9" s="424"/>
      <c r="N9" s="424"/>
      <c r="O9" s="424"/>
      <c r="P9" s="424"/>
      <c r="Q9" s="424"/>
      <c r="R9" s="424"/>
      <c r="S9" s="424"/>
      <c r="T9" s="3"/>
      <c r="U9" s="208" t="s">
        <v>100</v>
      </c>
      <c r="V9" s="208"/>
      <c r="W9" s="208"/>
      <c r="X9" s="424" t="s">
        <v>213</v>
      </c>
      <c r="Y9" s="424"/>
      <c r="Z9" s="424"/>
      <c r="AA9" s="424"/>
      <c r="AB9" s="424"/>
      <c r="AC9" s="424"/>
      <c r="AD9" s="424"/>
      <c r="AE9" s="424"/>
      <c r="AF9" s="424"/>
      <c r="AG9" s="424"/>
      <c r="AH9" s="424"/>
      <c r="AI9" s="424"/>
      <c r="AJ9" s="424"/>
      <c r="AK9" s="424"/>
      <c r="AL9" s="425"/>
    </row>
    <row r="10" spans="1:41" ht="13.5" customHeight="1" x14ac:dyDescent="0.25">
      <c r="A10" s="200" t="s">
        <v>4</v>
      </c>
      <c r="B10" s="201"/>
      <c r="C10" s="201"/>
      <c r="D10" s="426" t="s">
        <v>44</v>
      </c>
      <c r="E10" s="426"/>
      <c r="F10" s="426"/>
      <c r="G10" s="426"/>
      <c r="H10" s="426"/>
      <c r="I10" s="426"/>
      <c r="J10" s="426"/>
      <c r="K10" s="426"/>
      <c r="L10" s="426"/>
      <c r="M10" s="426"/>
      <c r="N10" s="426"/>
      <c r="O10" s="426"/>
      <c r="P10" s="426"/>
      <c r="Q10" s="426"/>
      <c r="R10" s="426"/>
      <c r="S10" s="426"/>
      <c r="T10" s="208" t="s">
        <v>13</v>
      </c>
      <c r="U10" s="208"/>
      <c r="V10" s="208"/>
      <c r="W10" s="208"/>
      <c r="X10" s="426" t="s">
        <v>214</v>
      </c>
      <c r="Y10" s="426"/>
      <c r="Z10" s="426"/>
      <c r="AA10" s="426"/>
      <c r="AB10" s="426"/>
      <c r="AC10" s="426"/>
      <c r="AD10" s="426"/>
      <c r="AE10" s="426"/>
      <c r="AF10" s="426"/>
      <c r="AG10" s="426"/>
      <c r="AH10" s="426"/>
      <c r="AI10" s="426"/>
      <c r="AJ10" s="426"/>
      <c r="AK10" s="426"/>
      <c r="AL10" s="427"/>
    </row>
    <row r="11" spans="1:41" ht="13.5" customHeight="1" x14ac:dyDescent="0.25">
      <c r="A11" s="200" t="s">
        <v>5</v>
      </c>
      <c r="B11" s="201"/>
      <c r="C11" s="201"/>
      <c r="D11" s="421">
        <v>8505555555</v>
      </c>
      <c r="E11" s="421"/>
      <c r="F11" s="421"/>
      <c r="G11" s="421"/>
      <c r="H11" s="421"/>
      <c r="I11" s="421"/>
      <c r="J11" s="421"/>
      <c r="K11" s="421"/>
      <c r="L11" s="421"/>
      <c r="M11" s="421"/>
      <c r="N11" s="421"/>
      <c r="O11" s="421"/>
      <c r="P11" s="421"/>
      <c r="Q11" s="421"/>
      <c r="R11" s="421"/>
      <c r="S11" s="421"/>
      <c r="T11" s="4"/>
      <c r="U11" s="208" t="s">
        <v>14</v>
      </c>
      <c r="V11" s="208"/>
      <c r="W11" s="208"/>
      <c r="X11" s="422" t="s">
        <v>47</v>
      </c>
      <c r="Y11" s="422"/>
      <c r="Z11" s="422"/>
      <c r="AA11" s="422"/>
      <c r="AB11" s="422"/>
      <c r="AC11" s="422"/>
      <c r="AD11" s="422"/>
      <c r="AE11" s="422"/>
      <c r="AF11" s="422"/>
      <c r="AG11" s="422"/>
      <c r="AH11" s="422"/>
      <c r="AI11" s="422"/>
      <c r="AJ11" s="422"/>
      <c r="AK11" s="422"/>
      <c r="AL11" s="423"/>
    </row>
    <row r="12" spans="1:41" ht="10.25"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2"/>
    </row>
    <row r="13" spans="1:41" ht="17.399999999999999" customHeight="1" x14ac:dyDescent="0.25">
      <c r="A13" s="200" t="s">
        <v>79</v>
      </c>
      <c r="B13" s="201"/>
      <c r="C13" s="201"/>
      <c r="D13" s="201"/>
      <c r="E13" s="201"/>
      <c r="F13" s="201"/>
      <c r="G13" s="201"/>
      <c r="H13" s="201"/>
      <c r="I13" s="201"/>
      <c r="J13" s="201"/>
      <c r="K13" s="652">
        <v>100000</v>
      </c>
      <c r="L13" s="652"/>
      <c r="M13" s="652"/>
      <c r="N13" s="652"/>
      <c r="O13" s="652"/>
      <c r="P13" s="652"/>
      <c r="Q13" s="652"/>
      <c r="R13" s="652"/>
      <c r="S13" s="652"/>
      <c r="T13" s="652"/>
      <c r="U13" s="652"/>
      <c r="V13" s="652"/>
      <c r="W13" s="652"/>
      <c r="X13" s="1"/>
      <c r="Y13" s="201" t="s">
        <v>60</v>
      </c>
      <c r="Z13" s="201"/>
      <c r="AA13" s="201"/>
      <c r="AB13" s="201"/>
      <c r="AC13" s="201"/>
      <c r="AD13" s="201"/>
      <c r="AE13" s="201"/>
      <c r="AF13" s="201"/>
      <c r="AG13" s="653">
        <f>IF(W22&lt;=0,0,(IF((K13/W22)&gt;=0.75,0.75,K13/W22)))</f>
        <v>0</v>
      </c>
      <c r="AH13" s="653"/>
      <c r="AI13" s="653"/>
      <c r="AJ13" s="653"/>
      <c r="AK13" s="653"/>
      <c r="AL13" s="654"/>
    </row>
    <row r="14" spans="1:41" ht="5.15" customHeight="1" x14ac:dyDescent="0.25">
      <c r="A14" s="22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1:41" ht="5.15" customHeight="1" x14ac:dyDescent="0.25">
      <c r="A15" s="215"/>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1:41" ht="15" customHeight="1" x14ac:dyDescent="0.3">
      <c r="A16" s="306" t="s">
        <v>200</v>
      </c>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8"/>
      <c r="AO16" s="15" t="s">
        <v>201</v>
      </c>
    </row>
    <row r="17" spans="1:41" ht="12.5" x14ac:dyDescent="0.25">
      <c r="A17" s="353" t="s">
        <v>58</v>
      </c>
      <c r="B17" s="347"/>
      <c r="C17" s="347"/>
      <c r="D17" s="347"/>
      <c r="E17" s="347"/>
      <c r="F17" s="347"/>
      <c r="G17" s="347" t="s">
        <v>102</v>
      </c>
      <c r="H17" s="347"/>
      <c r="I17" s="347"/>
      <c r="J17" s="347"/>
      <c r="K17" s="347"/>
      <c r="L17" s="347"/>
      <c r="M17" s="347"/>
      <c r="N17" s="347"/>
      <c r="O17" s="347" t="s">
        <v>103</v>
      </c>
      <c r="P17" s="347"/>
      <c r="Q17" s="347"/>
      <c r="R17" s="347"/>
      <c r="S17" s="347"/>
      <c r="T17" s="347"/>
      <c r="U17" s="347"/>
      <c r="V17" s="347"/>
      <c r="W17" s="347" t="s">
        <v>90</v>
      </c>
      <c r="X17" s="347"/>
      <c r="Y17" s="347"/>
      <c r="Z17" s="347"/>
      <c r="AA17" s="347"/>
      <c r="AB17" s="347"/>
      <c r="AC17" s="347"/>
      <c r="AD17" s="347"/>
      <c r="AE17" s="347" t="s">
        <v>143</v>
      </c>
      <c r="AF17" s="347"/>
      <c r="AG17" s="347"/>
      <c r="AH17" s="347"/>
      <c r="AI17" s="347"/>
      <c r="AJ17" s="347"/>
      <c r="AK17" s="347"/>
      <c r="AL17" s="348"/>
    </row>
    <row r="18" spans="1:41" ht="15" customHeight="1" x14ac:dyDescent="0.3">
      <c r="A18" s="354" t="s">
        <v>72</v>
      </c>
      <c r="B18" s="355"/>
      <c r="C18" s="355"/>
      <c r="D18" s="355"/>
      <c r="E18" s="355"/>
      <c r="F18" s="355"/>
      <c r="G18" s="648">
        <v>-75000</v>
      </c>
      <c r="H18" s="648"/>
      <c r="I18" s="648"/>
      <c r="J18" s="648"/>
      <c r="K18" s="648"/>
      <c r="L18" s="648"/>
      <c r="M18" s="648"/>
      <c r="N18" s="648"/>
      <c r="O18" s="648">
        <v>-25000</v>
      </c>
      <c r="P18" s="648"/>
      <c r="Q18" s="648"/>
      <c r="R18" s="648"/>
      <c r="S18" s="648"/>
      <c r="T18" s="648"/>
      <c r="U18" s="648"/>
      <c r="V18" s="648"/>
      <c r="W18" s="648">
        <f>G18+O18</f>
        <v>-100000</v>
      </c>
      <c r="X18" s="648"/>
      <c r="Y18" s="648"/>
      <c r="Z18" s="648"/>
      <c r="AA18" s="648"/>
      <c r="AB18" s="648"/>
      <c r="AC18" s="648"/>
      <c r="AD18" s="648"/>
      <c r="AE18" s="646">
        <f>IF(W18&lt;0,0,(IF(AG13&gt;0.75,W18*0.05,((AG13*W18)/0.75)*0.05)))</f>
        <v>0</v>
      </c>
      <c r="AF18" s="646"/>
      <c r="AG18" s="646"/>
      <c r="AH18" s="646"/>
      <c r="AI18" s="646"/>
      <c r="AJ18" s="646"/>
      <c r="AK18" s="646"/>
      <c r="AL18" s="647"/>
    </row>
    <row r="19" spans="1:41" ht="12.5" x14ac:dyDescent="0.25">
      <c r="A19" s="353" t="s">
        <v>198</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8"/>
    </row>
    <row r="20" spans="1:41" ht="15" customHeight="1" x14ac:dyDescent="0.3">
      <c r="A20" s="354" t="s">
        <v>72</v>
      </c>
      <c r="B20" s="355"/>
      <c r="C20" s="355"/>
      <c r="D20" s="355"/>
      <c r="E20" s="355"/>
      <c r="F20" s="355"/>
      <c r="G20" s="648">
        <v>75000</v>
      </c>
      <c r="H20" s="648"/>
      <c r="I20" s="648"/>
      <c r="J20" s="648"/>
      <c r="K20" s="648"/>
      <c r="L20" s="648"/>
      <c r="M20" s="648"/>
      <c r="N20" s="648"/>
      <c r="O20" s="648">
        <v>25000</v>
      </c>
      <c r="P20" s="648"/>
      <c r="Q20" s="648"/>
      <c r="R20" s="648"/>
      <c r="S20" s="648"/>
      <c r="T20" s="648"/>
      <c r="U20" s="648"/>
      <c r="V20" s="648"/>
      <c r="W20" s="648">
        <f>G20+O20</f>
        <v>100000</v>
      </c>
      <c r="X20" s="648"/>
      <c r="Y20" s="648"/>
      <c r="Z20" s="648"/>
      <c r="AA20" s="648"/>
      <c r="AB20" s="648"/>
      <c r="AC20" s="648"/>
      <c r="AD20" s="648"/>
      <c r="AE20" s="646">
        <f>IF(W20&lt;0,0,(IF(AG13&gt;0.75,W20*0.05,((AG13*W20)/0.75)*0.05)))</f>
        <v>0</v>
      </c>
      <c r="AF20" s="646"/>
      <c r="AG20" s="646"/>
      <c r="AH20" s="646"/>
      <c r="AI20" s="646"/>
      <c r="AJ20" s="646"/>
      <c r="AK20" s="646"/>
      <c r="AL20" s="647"/>
      <c r="AO20" s="2" t="s">
        <v>202</v>
      </c>
    </row>
    <row r="21" spans="1:41" ht="12.5" x14ac:dyDescent="0.25">
      <c r="A21" s="353" t="s">
        <v>106</v>
      </c>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8"/>
    </row>
    <row r="22" spans="1:41" ht="15" customHeight="1" x14ac:dyDescent="0.3">
      <c r="A22" s="356"/>
      <c r="B22" s="357"/>
      <c r="C22" s="357"/>
      <c r="D22" s="357"/>
      <c r="E22" s="357"/>
      <c r="F22" s="357"/>
      <c r="G22" s="646">
        <f>G18+G20</f>
        <v>0</v>
      </c>
      <c r="H22" s="646"/>
      <c r="I22" s="646"/>
      <c r="J22" s="646"/>
      <c r="K22" s="646"/>
      <c r="L22" s="646"/>
      <c r="M22" s="646"/>
      <c r="N22" s="646"/>
      <c r="O22" s="646">
        <f>O18+O20</f>
        <v>0</v>
      </c>
      <c r="P22" s="646"/>
      <c r="Q22" s="646"/>
      <c r="R22" s="646"/>
      <c r="S22" s="646"/>
      <c r="T22" s="646"/>
      <c r="U22" s="646"/>
      <c r="V22" s="646"/>
      <c r="W22" s="646">
        <f>G22+O22</f>
        <v>0</v>
      </c>
      <c r="X22" s="646"/>
      <c r="Y22" s="646"/>
      <c r="Z22" s="646"/>
      <c r="AA22" s="646"/>
      <c r="AB22" s="646"/>
      <c r="AC22" s="646"/>
      <c r="AD22" s="646"/>
      <c r="AE22" s="646">
        <f>IF(W22&lt;0,0,(IF(AG13&gt;0.75,W22*0.05,((AG13*W22)/0.75)*0.05)))</f>
        <v>0</v>
      </c>
      <c r="AF22" s="646"/>
      <c r="AG22" s="646"/>
      <c r="AH22" s="646"/>
      <c r="AI22" s="646"/>
      <c r="AJ22" s="646"/>
      <c r="AK22" s="646"/>
      <c r="AL22" s="647"/>
    </row>
    <row r="23" spans="1:41" ht="4.5" customHeight="1" x14ac:dyDescent="0.25">
      <c r="A23" s="221"/>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3"/>
    </row>
    <row r="24" spans="1:41" ht="8.9" customHeight="1" x14ac:dyDescent="0.25">
      <c r="A24" s="200"/>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2"/>
    </row>
    <row r="25" spans="1:41" ht="13.5" customHeight="1" x14ac:dyDescent="0.3">
      <c r="A25" s="358" t="s">
        <v>133</v>
      </c>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60"/>
    </row>
    <row r="26" spans="1:41" ht="16" x14ac:dyDescent="0.3">
      <c r="A26" s="361" t="s">
        <v>178</v>
      </c>
      <c r="B26" s="362"/>
      <c r="C26" s="362"/>
      <c r="D26" s="362"/>
      <c r="E26" s="362"/>
      <c r="F26" s="362"/>
      <c r="G26" s="362"/>
      <c r="H26" s="362"/>
      <c r="I26" s="362"/>
      <c r="J26" s="362"/>
      <c r="K26" s="362"/>
      <c r="L26" s="362"/>
      <c r="M26" s="362"/>
      <c r="N26" s="307"/>
      <c r="O26" s="307"/>
      <c r="P26" s="307"/>
      <c r="Q26" s="307"/>
      <c r="R26" s="307"/>
      <c r="S26" s="307"/>
      <c r="T26" s="307"/>
      <c r="U26" s="307"/>
      <c r="V26" s="307"/>
      <c r="W26" s="307"/>
      <c r="X26" s="307"/>
      <c r="Y26" s="307"/>
      <c r="Z26" s="362"/>
      <c r="AA26" s="362"/>
      <c r="AB26" s="362"/>
      <c r="AC26" s="362"/>
      <c r="AD26" s="362"/>
      <c r="AE26" s="362"/>
      <c r="AF26" s="362"/>
      <c r="AG26" s="362"/>
      <c r="AH26" s="362"/>
      <c r="AI26" s="362"/>
      <c r="AJ26" s="362"/>
      <c r="AK26" s="362"/>
      <c r="AL26" s="363"/>
    </row>
    <row r="27" spans="1:41" ht="12.5" x14ac:dyDescent="0.25">
      <c r="A27" s="394"/>
      <c r="B27" s="388"/>
      <c r="C27" s="388"/>
      <c r="D27" s="388"/>
      <c r="E27" s="388"/>
      <c r="F27" s="388"/>
      <c r="G27" s="388"/>
      <c r="H27" s="388"/>
      <c r="I27" s="390"/>
      <c r="J27" s="387"/>
      <c r="K27" s="388"/>
      <c r="L27" s="388"/>
      <c r="M27" s="390"/>
      <c r="N27" s="395" t="s">
        <v>38</v>
      </c>
      <c r="O27" s="395"/>
      <c r="P27" s="395"/>
      <c r="Q27" s="395"/>
      <c r="R27" s="395"/>
      <c r="S27" s="395"/>
      <c r="T27" s="395"/>
      <c r="U27" s="395"/>
      <c r="V27" s="395"/>
      <c r="W27" s="395"/>
      <c r="X27" s="395"/>
      <c r="Y27" s="395"/>
      <c r="Z27" s="391"/>
      <c r="AA27" s="392"/>
      <c r="AB27" s="392"/>
      <c r="AC27" s="393"/>
      <c r="AD27" s="387"/>
      <c r="AE27" s="388"/>
      <c r="AF27" s="390"/>
      <c r="AG27" s="387"/>
      <c r="AH27" s="388"/>
      <c r="AI27" s="388"/>
      <c r="AJ27" s="388"/>
      <c r="AK27" s="388"/>
      <c r="AL27" s="389"/>
    </row>
    <row r="28" spans="1:41" ht="23" customHeight="1" x14ac:dyDescent="0.25">
      <c r="A28" s="240" t="s">
        <v>6</v>
      </c>
      <c r="B28" s="241"/>
      <c r="C28" s="241"/>
      <c r="D28" s="241"/>
      <c r="E28" s="241"/>
      <c r="F28" s="241"/>
      <c r="G28" s="241"/>
      <c r="H28" s="241"/>
      <c r="I28" s="242"/>
      <c r="J28" s="364" t="s">
        <v>16</v>
      </c>
      <c r="K28" s="365"/>
      <c r="L28" s="365"/>
      <c r="M28" s="366"/>
      <c r="N28" s="234" t="s">
        <v>17</v>
      </c>
      <c r="O28" s="234"/>
      <c r="P28" s="239"/>
      <c r="Q28" s="233" t="s">
        <v>18</v>
      </c>
      <c r="R28" s="234"/>
      <c r="S28" s="239"/>
      <c r="T28" s="236" t="s">
        <v>19</v>
      </c>
      <c r="U28" s="237"/>
      <c r="V28" s="238"/>
      <c r="W28" s="233" t="s">
        <v>20</v>
      </c>
      <c r="X28" s="234"/>
      <c r="Y28" s="234"/>
      <c r="Z28" s="364" t="s">
        <v>21</v>
      </c>
      <c r="AA28" s="365"/>
      <c r="AB28" s="365"/>
      <c r="AC28" s="366"/>
      <c r="AD28" s="364" t="s">
        <v>22</v>
      </c>
      <c r="AE28" s="365"/>
      <c r="AF28" s="366"/>
      <c r="AG28" s="364" t="s">
        <v>23</v>
      </c>
      <c r="AH28" s="365"/>
      <c r="AI28" s="365"/>
      <c r="AJ28" s="365"/>
      <c r="AK28" s="365"/>
      <c r="AL28" s="397"/>
    </row>
    <row r="29" spans="1:41" ht="13.5" customHeight="1" x14ac:dyDescent="0.25">
      <c r="A29" s="243" t="s">
        <v>101</v>
      </c>
      <c r="B29" s="244"/>
      <c r="C29" s="244"/>
      <c r="D29" s="244"/>
      <c r="E29" s="244"/>
      <c r="F29" s="244"/>
      <c r="G29" s="244"/>
      <c r="H29" s="244"/>
      <c r="I29" s="244"/>
      <c r="J29" s="396"/>
      <c r="K29" s="396"/>
      <c r="L29" s="396"/>
      <c r="M29" s="396"/>
      <c r="N29" s="235"/>
      <c r="O29" s="235"/>
      <c r="P29" s="235"/>
      <c r="Q29" s="235"/>
      <c r="R29" s="235"/>
      <c r="S29" s="235"/>
      <c r="T29" s="235"/>
      <c r="U29" s="235"/>
      <c r="V29" s="235"/>
      <c r="W29" s="235"/>
      <c r="X29" s="235"/>
      <c r="Y29" s="235"/>
      <c r="Z29" s="371"/>
      <c r="AA29" s="371"/>
      <c r="AB29" s="371"/>
      <c r="AC29" s="371"/>
      <c r="AD29" s="367"/>
      <c r="AE29" s="367"/>
      <c r="AF29" s="367"/>
      <c r="AG29" s="398">
        <f>'Pre-Award SRMC Request'!AG30:AL30</f>
        <v>0</v>
      </c>
      <c r="AH29" s="398"/>
      <c r="AI29" s="398"/>
      <c r="AJ29" s="398"/>
      <c r="AK29" s="398"/>
      <c r="AL29" s="399"/>
      <c r="AO29" s="2" t="s">
        <v>235</v>
      </c>
    </row>
    <row r="30" spans="1:41" ht="13.5" customHeight="1" x14ac:dyDescent="0.25">
      <c r="A30" s="641" t="s">
        <v>98</v>
      </c>
      <c r="B30" s="642"/>
      <c r="C30" s="642"/>
      <c r="D30" s="642"/>
      <c r="E30" s="642"/>
      <c r="F30" s="642"/>
      <c r="G30" s="642"/>
      <c r="H30" s="642"/>
      <c r="I30" s="642"/>
      <c r="J30" s="643">
        <v>75</v>
      </c>
      <c r="K30" s="643"/>
      <c r="L30" s="643"/>
      <c r="M30" s="643"/>
      <c r="N30" s="644">
        <v>7.6499999999999999E-2</v>
      </c>
      <c r="O30" s="644"/>
      <c r="P30" s="644"/>
      <c r="Q30" s="644">
        <v>0.15</v>
      </c>
      <c r="R30" s="644"/>
      <c r="S30" s="644"/>
      <c r="T30" s="644">
        <v>0.06</v>
      </c>
      <c r="U30" s="644"/>
      <c r="V30" s="644"/>
      <c r="W30" s="644">
        <v>6.3500000000000001E-2</v>
      </c>
      <c r="X30" s="644"/>
      <c r="Y30" s="644"/>
      <c r="Z30" s="369">
        <f t="shared" ref="Z30:Z39" si="0">ROUND((J30*(1+SUM(N30:Y30))),2)</f>
        <v>101.25</v>
      </c>
      <c r="AA30" s="369"/>
      <c r="AB30" s="369"/>
      <c r="AC30" s="369"/>
      <c r="AD30" s="645">
        <v>29.6296</v>
      </c>
      <c r="AE30" s="645"/>
      <c r="AF30" s="645"/>
      <c r="AG30" s="369">
        <f t="shared" ref="AG30:AG39" si="1">ROUND((Z30*AD30),2)</f>
        <v>3000</v>
      </c>
      <c r="AH30" s="369"/>
      <c r="AI30" s="369"/>
      <c r="AJ30" s="369"/>
      <c r="AK30" s="369"/>
      <c r="AL30" s="370"/>
    </row>
    <row r="31" spans="1:41" ht="13.5" customHeight="1" x14ac:dyDescent="0.25">
      <c r="A31" s="641" t="s">
        <v>99</v>
      </c>
      <c r="B31" s="642"/>
      <c r="C31" s="642"/>
      <c r="D31" s="642"/>
      <c r="E31" s="642"/>
      <c r="F31" s="642"/>
      <c r="G31" s="642"/>
      <c r="H31" s="642"/>
      <c r="I31" s="642"/>
      <c r="J31" s="643">
        <v>100</v>
      </c>
      <c r="K31" s="643"/>
      <c r="L31" s="643"/>
      <c r="M31" s="643"/>
      <c r="N31" s="644">
        <v>7.6499999999999999E-2</v>
      </c>
      <c r="O31" s="644"/>
      <c r="P31" s="644"/>
      <c r="Q31" s="644">
        <v>0.15</v>
      </c>
      <c r="R31" s="644"/>
      <c r="S31" s="644"/>
      <c r="T31" s="644">
        <v>0.06</v>
      </c>
      <c r="U31" s="644"/>
      <c r="V31" s="644"/>
      <c r="W31" s="644">
        <v>6.3500000000000001E-2</v>
      </c>
      <c r="X31" s="644"/>
      <c r="Y31" s="644"/>
      <c r="Z31" s="369">
        <f t="shared" si="0"/>
        <v>135</v>
      </c>
      <c r="AA31" s="369"/>
      <c r="AB31" s="369"/>
      <c r="AC31" s="369"/>
      <c r="AD31" s="645">
        <v>14.8148</v>
      </c>
      <c r="AE31" s="645"/>
      <c r="AF31" s="645"/>
      <c r="AG31" s="369">
        <f t="shared" si="1"/>
        <v>2000</v>
      </c>
      <c r="AH31" s="369"/>
      <c r="AI31" s="369"/>
      <c r="AJ31" s="369"/>
      <c r="AK31" s="369"/>
      <c r="AL31" s="370"/>
    </row>
    <row r="32" spans="1:41" ht="13.5" customHeight="1" x14ac:dyDescent="0.25">
      <c r="A32" s="641"/>
      <c r="B32" s="642"/>
      <c r="C32" s="642"/>
      <c r="D32" s="642"/>
      <c r="E32" s="642"/>
      <c r="F32" s="642"/>
      <c r="G32" s="642"/>
      <c r="H32" s="642"/>
      <c r="I32" s="642"/>
      <c r="J32" s="643"/>
      <c r="K32" s="643"/>
      <c r="L32" s="643"/>
      <c r="M32" s="643"/>
      <c r="N32" s="644"/>
      <c r="O32" s="644"/>
      <c r="P32" s="644"/>
      <c r="Q32" s="644"/>
      <c r="R32" s="644"/>
      <c r="S32" s="644"/>
      <c r="T32" s="644"/>
      <c r="U32" s="644"/>
      <c r="V32" s="644"/>
      <c r="W32" s="644"/>
      <c r="X32" s="644"/>
      <c r="Y32" s="644"/>
      <c r="Z32" s="369">
        <f t="shared" si="0"/>
        <v>0</v>
      </c>
      <c r="AA32" s="369"/>
      <c r="AB32" s="369"/>
      <c r="AC32" s="369"/>
      <c r="AD32" s="645"/>
      <c r="AE32" s="645"/>
      <c r="AF32" s="645"/>
      <c r="AG32" s="369">
        <f t="shared" si="1"/>
        <v>0</v>
      </c>
      <c r="AH32" s="369"/>
      <c r="AI32" s="369"/>
      <c r="AJ32" s="369"/>
      <c r="AK32" s="369"/>
      <c r="AL32" s="370"/>
      <c r="AO32" s="2" t="s">
        <v>138</v>
      </c>
    </row>
    <row r="33" spans="1:41" ht="13.5" hidden="1" customHeight="1" x14ac:dyDescent="0.25">
      <c r="A33" s="641"/>
      <c r="B33" s="642"/>
      <c r="C33" s="642"/>
      <c r="D33" s="642"/>
      <c r="E33" s="642"/>
      <c r="F33" s="642"/>
      <c r="G33" s="642"/>
      <c r="H33" s="642"/>
      <c r="I33" s="642"/>
      <c r="J33" s="643"/>
      <c r="K33" s="643"/>
      <c r="L33" s="643"/>
      <c r="M33" s="643"/>
      <c r="N33" s="644"/>
      <c r="O33" s="644"/>
      <c r="P33" s="644"/>
      <c r="Q33" s="644"/>
      <c r="R33" s="644"/>
      <c r="S33" s="644"/>
      <c r="T33" s="644"/>
      <c r="U33" s="644"/>
      <c r="V33" s="644"/>
      <c r="W33" s="644"/>
      <c r="X33" s="644"/>
      <c r="Y33" s="644"/>
      <c r="Z33" s="369">
        <f t="shared" si="0"/>
        <v>0</v>
      </c>
      <c r="AA33" s="369"/>
      <c r="AB33" s="369"/>
      <c r="AC33" s="369"/>
      <c r="AD33" s="645"/>
      <c r="AE33" s="645"/>
      <c r="AF33" s="645"/>
      <c r="AG33" s="369">
        <f t="shared" si="1"/>
        <v>0</v>
      </c>
      <c r="AH33" s="369"/>
      <c r="AI33" s="369"/>
      <c r="AJ33" s="369"/>
      <c r="AK33" s="369"/>
      <c r="AL33" s="370"/>
    </row>
    <row r="34" spans="1:41" ht="13.5" hidden="1" customHeight="1" x14ac:dyDescent="0.25">
      <c r="A34" s="641"/>
      <c r="B34" s="642"/>
      <c r="C34" s="642"/>
      <c r="D34" s="642"/>
      <c r="E34" s="642"/>
      <c r="F34" s="642"/>
      <c r="G34" s="642"/>
      <c r="H34" s="642"/>
      <c r="I34" s="642"/>
      <c r="J34" s="643"/>
      <c r="K34" s="643"/>
      <c r="L34" s="643"/>
      <c r="M34" s="643"/>
      <c r="N34" s="644"/>
      <c r="O34" s="644"/>
      <c r="P34" s="644"/>
      <c r="Q34" s="644"/>
      <c r="R34" s="644"/>
      <c r="S34" s="644"/>
      <c r="T34" s="644"/>
      <c r="U34" s="644"/>
      <c r="V34" s="644"/>
      <c r="W34" s="644"/>
      <c r="X34" s="644"/>
      <c r="Y34" s="644"/>
      <c r="Z34" s="369">
        <f t="shared" si="0"/>
        <v>0</v>
      </c>
      <c r="AA34" s="369"/>
      <c r="AB34" s="369"/>
      <c r="AC34" s="369"/>
      <c r="AD34" s="645"/>
      <c r="AE34" s="645"/>
      <c r="AF34" s="645"/>
      <c r="AG34" s="369">
        <f t="shared" si="1"/>
        <v>0</v>
      </c>
      <c r="AH34" s="369"/>
      <c r="AI34" s="369"/>
      <c r="AJ34" s="369"/>
      <c r="AK34" s="369"/>
      <c r="AL34" s="370"/>
    </row>
    <row r="35" spans="1:41" ht="13.5" hidden="1" customHeight="1" x14ac:dyDescent="0.25">
      <c r="A35" s="641"/>
      <c r="B35" s="642"/>
      <c r="C35" s="642"/>
      <c r="D35" s="642"/>
      <c r="E35" s="642"/>
      <c r="F35" s="642"/>
      <c r="G35" s="642"/>
      <c r="H35" s="642"/>
      <c r="I35" s="642"/>
      <c r="J35" s="643"/>
      <c r="K35" s="643"/>
      <c r="L35" s="643"/>
      <c r="M35" s="643"/>
      <c r="N35" s="644"/>
      <c r="O35" s="644"/>
      <c r="P35" s="644"/>
      <c r="Q35" s="644"/>
      <c r="R35" s="644"/>
      <c r="S35" s="644"/>
      <c r="T35" s="644"/>
      <c r="U35" s="644"/>
      <c r="V35" s="644"/>
      <c r="W35" s="644"/>
      <c r="X35" s="644"/>
      <c r="Y35" s="644"/>
      <c r="Z35" s="369">
        <f t="shared" si="0"/>
        <v>0</v>
      </c>
      <c r="AA35" s="369"/>
      <c r="AB35" s="369"/>
      <c r="AC35" s="369"/>
      <c r="AD35" s="645"/>
      <c r="AE35" s="645"/>
      <c r="AF35" s="645"/>
      <c r="AG35" s="369">
        <f t="shared" si="1"/>
        <v>0</v>
      </c>
      <c r="AH35" s="369"/>
      <c r="AI35" s="369"/>
      <c r="AJ35" s="369"/>
      <c r="AK35" s="369"/>
      <c r="AL35" s="370"/>
    </row>
    <row r="36" spans="1:41" ht="13.5" hidden="1" customHeight="1" x14ac:dyDescent="0.25">
      <c r="A36" s="641"/>
      <c r="B36" s="642"/>
      <c r="C36" s="642"/>
      <c r="D36" s="642"/>
      <c r="E36" s="642"/>
      <c r="F36" s="642"/>
      <c r="G36" s="642"/>
      <c r="H36" s="642"/>
      <c r="I36" s="642"/>
      <c r="J36" s="643"/>
      <c r="K36" s="643"/>
      <c r="L36" s="643"/>
      <c r="M36" s="643"/>
      <c r="N36" s="644"/>
      <c r="O36" s="644"/>
      <c r="P36" s="644"/>
      <c r="Q36" s="644"/>
      <c r="R36" s="644"/>
      <c r="S36" s="644"/>
      <c r="T36" s="644"/>
      <c r="U36" s="644"/>
      <c r="V36" s="644"/>
      <c r="W36" s="644"/>
      <c r="X36" s="644"/>
      <c r="Y36" s="644"/>
      <c r="Z36" s="369">
        <f t="shared" si="0"/>
        <v>0</v>
      </c>
      <c r="AA36" s="369"/>
      <c r="AB36" s="369"/>
      <c r="AC36" s="369"/>
      <c r="AD36" s="645"/>
      <c r="AE36" s="645"/>
      <c r="AF36" s="645"/>
      <c r="AG36" s="369">
        <f t="shared" si="1"/>
        <v>0</v>
      </c>
      <c r="AH36" s="369"/>
      <c r="AI36" s="369"/>
      <c r="AJ36" s="369"/>
      <c r="AK36" s="369"/>
      <c r="AL36" s="370"/>
    </row>
    <row r="37" spans="1:41" ht="13.5" hidden="1" customHeight="1" x14ac:dyDescent="0.25">
      <c r="A37" s="641"/>
      <c r="B37" s="642"/>
      <c r="C37" s="642"/>
      <c r="D37" s="642"/>
      <c r="E37" s="642"/>
      <c r="F37" s="642"/>
      <c r="G37" s="642"/>
      <c r="H37" s="642"/>
      <c r="I37" s="642"/>
      <c r="J37" s="643"/>
      <c r="K37" s="643"/>
      <c r="L37" s="643"/>
      <c r="M37" s="643"/>
      <c r="N37" s="644"/>
      <c r="O37" s="644"/>
      <c r="P37" s="644"/>
      <c r="Q37" s="644"/>
      <c r="R37" s="644"/>
      <c r="S37" s="644"/>
      <c r="T37" s="644"/>
      <c r="U37" s="644"/>
      <c r="V37" s="644"/>
      <c r="W37" s="644"/>
      <c r="X37" s="644"/>
      <c r="Y37" s="644"/>
      <c r="Z37" s="369">
        <f t="shared" si="0"/>
        <v>0</v>
      </c>
      <c r="AA37" s="369"/>
      <c r="AB37" s="369"/>
      <c r="AC37" s="369"/>
      <c r="AD37" s="645"/>
      <c r="AE37" s="645"/>
      <c r="AF37" s="645"/>
      <c r="AG37" s="369">
        <f t="shared" si="1"/>
        <v>0</v>
      </c>
      <c r="AH37" s="369"/>
      <c r="AI37" s="369"/>
      <c r="AJ37" s="369"/>
      <c r="AK37" s="369"/>
      <c r="AL37" s="370"/>
    </row>
    <row r="38" spans="1:41" ht="13.5" hidden="1" customHeight="1" x14ac:dyDescent="0.25">
      <c r="A38" s="641"/>
      <c r="B38" s="642"/>
      <c r="C38" s="642"/>
      <c r="D38" s="642"/>
      <c r="E38" s="642"/>
      <c r="F38" s="642"/>
      <c r="G38" s="642"/>
      <c r="H38" s="642"/>
      <c r="I38" s="642"/>
      <c r="J38" s="643"/>
      <c r="K38" s="643"/>
      <c r="L38" s="643"/>
      <c r="M38" s="643"/>
      <c r="N38" s="644"/>
      <c r="O38" s="644"/>
      <c r="P38" s="644"/>
      <c r="Q38" s="644"/>
      <c r="R38" s="644"/>
      <c r="S38" s="644"/>
      <c r="T38" s="644"/>
      <c r="U38" s="644"/>
      <c r="V38" s="644"/>
      <c r="W38" s="644"/>
      <c r="X38" s="644"/>
      <c r="Y38" s="644"/>
      <c r="Z38" s="369">
        <f t="shared" si="0"/>
        <v>0</v>
      </c>
      <c r="AA38" s="369"/>
      <c r="AB38" s="369"/>
      <c r="AC38" s="369"/>
      <c r="AD38" s="645"/>
      <c r="AE38" s="645"/>
      <c r="AF38" s="645"/>
      <c r="AG38" s="369">
        <f t="shared" si="1"/>
        <v>0</v>
      </c>
      <c r="AH38" s="369"/>
      <c r="AI38" s="369"/>
      <c r="AJ38" s="369"/>
      <c r="AK38" s="369"/>
      <c r="AL38" s="370"/>
    </row>
    <row r="39" spans="1:41" ht="13.5" hidden="1" customHeight="1" x14ac:dyDescent="0.25">
      <c r="A39" s="641"/>
      <c r="B39" s="642"/>
      <c r="C39" s="642"/>
      <c r="D39" s="642"/>
      <c r="E39" s="642"/>
      <c r="F39" s="642"/>
      <c r="G39" s="642"/>
      <c r="H39" s="642"/>
      <c r="I39" s="642"/>
      <c r="J39" s="643"/>
      <c r="K39" s="643"/>
      <c r="L39" s="643"/>
      <c r="M39" s="643"/>
      <c r="N39" s="644"/>
      <c r="O39" s="644"/>
      <c r="P39" s="644"/>
      <c r="Q39" s="644"/>
      <c r="R39" s="644"/>
      <c r="S39" s="644"/>
      <c r="T39" s="644"/>
      <c r="U39" s="644"/>
      <c r="V39" s="644"/>
      <c r="W39" s="644"/>
      <c r="X39" s="644"/>
      <c r="Y39" s="644"/>
      <c r="Z39" s="369">
        <f t="shared" si="0"/>
        <v>0</v>
      </c>
      <c r="AA39" s="369"/>
      <c r="AB39" s="369"/>
      <c r="AC39" s="369"/>
      <c r="AD39" s="645"/>
      <c r="AE39" s="645"/>
      <c r="AF39" s="645"/>
      <c r="AG39" s="369">
        <f t="shared" si="1"/>
        <v>0</v>
      </c>
      <c r="AH39" s="369"/>
      <c r="AI39" s="369"/>
      <c r="AJ39" s="369"/>
      <c r="AK39" s="369"/>
      <c r="AL39" s="370"/>
    </row>
    <row r="40" spans="1:41" ht="13.5" customHeight="1" x14ac:dyDescent="0.25">
      <c r="A40" s="372" t="s">
        <v>7</v>
      </c>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4"/>
      <c r="AG40" s="230">
        <f>SUM(AG29:AL39)</f>
        <v>5000</v>
      </c>
      <c r="AH40" s="231"/>
      <c r="AI40" s="231"/>
      <c r="AJ40" s="231"/>
      <c r="AK40" s="231"/>
      <c r="AL40" s="232"/>
    </row>
    <row r="41" spans="1:41" ht="13.25" customHeight="1" x14ac:dyDescent="0.25">
      <c r="A41" s="254" t="s">
        <v>8</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6"/>
    </row>
    <row r="42" spans="1:41" s="16" customFormat="1" ht="13.5" customHeight="1" x14ac:dyDescent="0.25">
      <c r="A42" s="638" t="s">
        <v>258</v>
      </c>
      <c r="B42" s="639"/>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40"/>
    </row>
    <row r="43" spans="1:41" s="16" customFormat="1" ht="13.5" customHeight="1" x14ac:dyDescent="0.25">
      <c r="A43" s="638"/>
      <c r="B43" s="639"/>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40"/>
      <c r="AO43" s="17" t="s">
        <v>194</v>
      </c>
    </row>
    <row r="44" spans="1:41" s="16" customFormat="1" ht="13.5" customHeight="1" x14ac:dyDescent="0.25">
      <c r="A44" s="638"/>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40"/>
    </row>
    <row r="45" spans="1:41" s="16" customFormat="1" ht="13.5" customHeight="1" x14ac:dyDescent="0.25">
      <c r="A45" s="260"/>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2"/>
    </row>
    <row r="46" spans="1:41" ht="15" customHeight="1" x14ac:dyDescent="0.3">
      <c r="A46" s="263" t="s">
        <v>9</v>
      </c>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5"/>
    </row>
    <row r="47" spans="1:41" ht="13.5" customHeight="1" x14ac:dyDescent="0.25">
      <c r="A47" s="268" t="s">
        <v>15</v>
      </c>
      <c r="B47" s="269"/>
      <c r="C47" s="269"/>
      <c r="D47" s="269"/>
      <c r="E47" s="269"/>
      <c r="F47" s="269"/>
      <c r="G47" s="269"/>
      <c r="H47" s="269"/>
      <c r="I47" s="269"/>
      <c r="J47" s="269"/>
      <c r="K47" s="269"/>
      <c r="L47" s="269"/>
      <c r="M47" s="269"/>
      <c r="N47" s="269"/>
      <c r="O47" s="269"/>
      <c r="P47" s="269"/>
      <c r="Q47" s="269"/>
      <c r="R47" s="269"/>
      <c r="S47" s="270"/>
      <c r="T47" s="266" t="s">
        <v>33</v>
      </c>
      <c r="U47" s="266"/>
      <c r="V47" s="266"/>
      <c r="W47" s="266"/>
      <c r="X47" s="266"/>
      <c r="Y47" s="266"/>
      <c r="Z47" s="266"/>
      <c r="AA47" s="266"/>
      <c r="AB47" s="266"/>
      <c r="AC47" s="266"/>
      <c r="AD47" s="266"/>
      <c r="AE47" s="266" t="s">
        <v>23</v>
      </c>
      <c r="AF47" s="266"/>
      <c r="AG47" s="266"/>
      <c r="AH47" s="266"/>
      <c r="AI47" s="266"/>
      <c r="AJ47" s="266"/>
      <c r="AK47" s="266"/>
      <c r="AL47" s="267"/>
    </row>
    <row r="48" spans="1:41" ht="13.5" customHeight="1" x14ac:dyDescent="0.25">
      <c r="A48" s="382" t="s">
        <v>101</v>
      </c>
      <c r="B48" s="383"/>
      <c r="C48" s="383"/>
      <c r="D48" s="383"/>
      <c r="E48" s="383"/>
      <c r="F48" s="383"/>
      <c r="G48" s="383"/>
      <c r="H48" s="383"/>
      <c r="I48" s="383"/>
      <c r="J48" s="383"/>
      <c r="K48" s="383"/>
      <c r="L48" s="383"/>
      <c r="M48" s="383"/>
      <c r="N48" s="383"/>
      <c r="O48" s="383"/>
      <c r="P48" s="383"/>
      <c r="Q48" s="383"/>
      <c r="R48" s="383"/>
      <c r="S48" s="384"/>
      <c r="T48" s="272" t="s">
        <v>204</v>
      </c>
      <c r="U48" s="272"/>
      <c r="V48" s="272"/>
      <c r="W48" s="272"/>
      <c r="X48" s="272"/>
      <c r="Y48" s="272"/>
      <c r="Z48" s="272"/>
      <c r="AA48" s="272"/>
      <c r="AB48" s="272"/>
      <c r="AC48" s="272"/>
      <c r="AD48" s="272"/>
      <c r="AE48" s="385">
        <f>'Pre-Award SRMC Request'!AE41:AL41</f>
        <v>0</v>
      </c>
      <c r="AF48" s="385"/>
      <c r="AG48" s="385"/>
      <c r="AH48" s="385"/>
      <c r="AI48" s="385"/>
      <c r="AJ48" s="385"/>
      <c r="AK48" s="385"/>
      <c r="AL48" s="386"/>
      <c r="AO48" s="2" t="s">
        <v>235</v>
      </c>
    </row>
    <row r="49" spans="1:41" ht="13.5" customHeight="1" x14ac:dyDescent="0.25">
      <c r="A49" s="382"/>
      <c r="B49" s="383"/>
      <c r="C49" s="383"/>
      <c r="D49" s="383"/>
      <c r="E49" s="383"/>
      <c r="F49" s="383"/>
      <c r="G49" s="383"/>
      <c r="H49" s="383"/>
      <c r="I49" s="383"/>
      <c r="J49" s="383"/>
      <c r="K49" s="383"/>
      <c r="L49" s="383"/>
      <c r="M49" s="383"/>
      <c r="N49" s="383"/>
      <c r="O49" s="383"/>
      <c r="P49" s="383"/>
      <c r="Q49" s="383"/>
      <c r="R49" s="383"/>
      <c r="S49" s="384"/>
      <c r="T49" s="272"/>
      <c r="U49" s="272"/>
      <c r="V49" s="272"/>
      <c r="W49" s="272"/>
      <c r="X49" s="272"/>
      <c r="Y49" s="272"/>
      <c r="Z49" s="272"/>
      <c r="AA49" s="272"/>
      <c r="AB49" s="272"/>
      <c r="AC49" s="272"/>
      <c r="AD49" s="272"/>
      <c r="AE49" s="385"/>
      <c r="AF49" s="385"/>
      <c r="AG49" s="385"/>
      <c r="AH49" s="385"/>
      <c r="AI49" s="385"/>
      <c r="AJ49" s="385"/>
      <c r="AK49" s="385"/>
      <c r="AL49" s="386"/>
    </row>
    <row r="50" spans="1:41" ht="13.5" customHeight="1" x14ac:dyDescent="0.25">
      <c r="A50" s="382"/>
      <c r="B50" s="383"/>
      <c r="C50" s="383"/>
      <c r="D50" s="383"/>
      <c r="E50" s="383"/>
      <c r="F50" s="383"/>
      <c r="G50" s="383"/>
      <c r="H50" s="383"/>
      <c r="I50" s="383"/>
      <c r="J50" s="383"/>
      <c r="K50" s="383"/>
      <c r="L50" s="383"/>
      <c r="M50" s="383"/>
      <c r="N50" s="383"/>
      <c r="O50" s="383"/>
      <c r="P50" s="383"/>
      <c r="Q50" s="383"/>
      <c r="R50" s="383"/>
      <c r="S50" s="384"/>
      <c r="T50" s="272"/>
      <c r="U50" s="272"/>
      <c r="V50" s="272"/>
      <c r="W50" s="272"/>
      <c r="X50" s="272"/>
      <c r="Y50" s="272"/>
      <c r="Z50" s="272"/>
      <c r="AA50" s="272"/>
      <c r="AB50" s="272"/>
      <c r="AC50" s="272"/>
      <c r="AD50" s="272"/>
      <c r="AE50" s="385"/>
      <c r="AF50" s="385"/>
      <c r="AG50" s="385"/>
      <c r="AH50" s="385"/>
      <c r="AI50" s="385"/>
      <c r="AJ50" s="385"/>
      <c r="AK50" s="385"/>
      <c r="AL50" s="386"/>
    </row>
    <row r="51" spans="1:41" ht="13.5" customHeight="1" x14ac:dyDescent="0.25">
      <c r="A51" s="268" t="s">
        <v>7</v>
      </c>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70"/>
      <c r="AE51" s="276">
        <f>SUM(AE48:AL50)</f>
        <v>0</v>
      </c>
      <c r="AF51" s="277"/>
      <c r="AG51" s="269"/>
      <c r="AH51" s="269"/>
      <c r="AI51" s="269"/>
      <c r="AJ51" s="269"/>
      <c r="AK51" s="269"/>
      <c r="AL51" s="278"/>
    </row>
    <row r="52" spans="1:41" ht="13.5" customHeight="1" x14ac:dyDescent="0.25">
      <c r="A52" s="254" t="s">
        <v>8</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6"/>
    </row>
    <row r="53" spans="1:41" s="16" customFormat="1" ht="13.5" customHeight="1" x14ac:dyDescent="0.25">
      <c r="A53" s="638"/>
      <c r="B53" s="639"/>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40"/>
    </row>
    <row r="54" spans="1:41" s="16" customFormat="1" ht="13.5" customHeight="1" x14ac:dyDescent="0.25">
      <c r="A54" s="638"/>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40"/>
      <c r="AO54" s="17" t="s">
        <v>194</v>
      </c>
    </row>
    <row r="55" spans="1:41" s="16" customFormat="1" ht="13.5" customHeight="1" x14ac:dyDescent="0.25">
      <c r="A55" s="27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1"/>
    </row>
    <row r="56" spans="1:41" ht="16" x14ac:dyDescent="0.3">
      <c r="A56" s="263" t="s">
        <v>179</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5"/>
    </row>
    <row r="57" spans="1:41" ht="13.5" customHeight="1" x14ac:dyDescent="0.25">
      <c r="A57" s="268" t="s">
        <v>10</v>
      </c>
      <c r="B57" s="269"/>
      <c r="C57" s="269"/>
      <c r="D57" s="269"/>
      <c r="E57" s="269"/>
      <c r="F57" s="269"/>
      <c r="G57" s="269"/>
      <c r="H57" s="269"/>
      <c r="I57" s="269"/>
      <c r="J57" s="269"/>
      <c r="K57" s="269"/>
      <c r="L57" s="269"/>
      <c r="M57" s="269"/>
      <c r="N57" s="269"/>
      <c r="O57" s="269"/>
      <c r="P57" s="269"/>
      <c r="Q57" s="269"/>
      <c r="R57" s="269"/>
      <c r="S57" s="270"/>
      <c r="T57" s="266" t="s">
        <v>34</v>
      </c>
      <c r="U57" s="266"/>
      <c r="V57" s="266"/>
      <c r="W57" s="266"/>
      <c r="X57" s="266"/>
      <c r="Y57" s="266"/>
      <c r="Z57" s="266" t="s">
        <v>35</v>
      </c>
      <c r="AA57" s="266"/>
      <c r="AB57" s="266"/>
      <c r="AC57" s="266"/>
      <c r="AD57" s="266" t="s">
        <v>23</v>
      </c>
      <c r="AE57" s="266"/>
      <c r="AF57" s="266"/>
      <c r="AG57" s="266"/>
      <c r="AH57" s="266"/>
      <c r="AI57" s="266"/>
      <c r="AJ57" s="266"/>
      <c r="AK57" s="266"/>
      <c r="AL57" s="267"/>
    </row>
    <row r="58" spans="1:41" ht="13.5" customHeight="1" x14ac:dyDescent="0.25">
      <c r="A58" s="382" t="s">
        <v>142</v>
      </c>
      <c r="B58" s="383"/>
      <c r="C58" s="383"/>
      <c r="D58" s="383"/>
      <c r="E58" s="383"/>
      <c r="F58" s="383"/>
      <c r="G58" s="383"/>
      <c r="H58" s="383"/>
      <c r="I58" s="383"/>
      <c r="J58" s="383"/>
      <c r="K58" s="383"/>
      <c r="L58" s="383"/>
      <c r="M58" s="383"/>
      <c r="N58" s="383"/>
      <c r="O58" s="383"/>
      <c r="P58" s="383"/>
      <c r="Q58" s="383"/>
      <c r="R58" s="383"/>
      <c r="S58" s="384"/>
      <c r="T58" s="271">
        <f>AG40</f>
        <v>5000</v>
      </c>
      <c r="U58" s="272"/>
      <c r="V58" s="272"/>
      <c r="W58" s="272"/>
      <c r="X58" s="272"/>
      <c r="Y58" s="272"/>
      <c r="Z58" s="634"/>
      <c r="AA58" s="634"/>
      <c r="AB58" s="634"/>
      <c r="AC58" s="634"/>
      <c r="AD58" s="385">
        <f>ROUND((T58*Z58),2)</f>
        <v>0</v>
      </c>
      <c r="AE58" s="385"/>
      <c r="AF58" s="385"/>
      <c r="AG58" s="385"/>
      <c r="AH58" s="385"/>
      <c r="AI58" s="385"/>
      <c r="AJ58" s="385"/>
      <c r="AK58" s="385"/>
      <c r="AL58" s="386"/>
    </row>
    <row r="59" spans="1:41" ht="13.5" customHeight="1" x14ac:dyDescent="0.25">
      <c r="A59" s="268" t="s">
        <v>7</v>
      </c>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70"/>
      <c r="AD59" s="276">
        <f>AD58</f>
        <v>0</v>
      </c>
      <c r="AE59" s="269"/>
      <c r="AF59" s="269"/>
      <c r="AG59" s="269"/>
      <c r="AH59" s="269"/>
      <c r="AI59" s="269"/>
      <c r="AJ59" s="269"/>
      <c r="AK59" s="269"/>
      <c r="AL59" s="278"/>
    </row>
    <row r="60" spans="1:41" ht="13.5" customHeight="1" x14ac:dyDescent="0.25">
      <c r="A60" s="286" t="s">
        <v>8</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8"/>
    </row>
    <row r="61" spans="1:41" ht="21" customHeight="1" x14ac:dyDescent="0.25">
      <c r="A61" s="635" t="s">
        <v>148</v>
      </c>
      <c r="B61" s="636"/>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7"/>
      <c r="AO61" s="17" t="s">
        <v>194</v>
      </c>
    </row>
    <row r="62" spans="1:41" ht="13.5" customHeight="1" x14ac:dyDescent="0.25">
      <c r="A62" s="60"/>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2"/>
    </row>
    <row r="63" spans="1:41" ht="15" customHeight="1" x14ac:dyDescent="0.3">
      <c r="A63" s="263" t="s">
        <v>229</v>
      </c>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5"/>
    </row>
    <row r="64" spans="1:41" ht="15" customHeight="1" x14ac:dyDescent="0.3">
      <c r="A64" s="294" t="s">
        <v>228</v>
      </c>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6">
        <f>'Pre-Award SRMC Request'!AC47</f>
        <v>0</v>
      </c>
      <c r="AB64" s="296"/>
      <c r="AC64" s="296"/>
      <c r="AD64" s="296"/>
      <c r="AE64" s="296"/>
      <c r="AF64" s="296"/>
      <c r="AG64" s="296"/>
      <c r="AH64" s="296"/>
      <c r="AI64" s="296"/>
      <c r="AJ64" s="296"/>
      <c r="AK64" s="296"/>
      <c r="AL64" s="297"/>
    </row>
    <row r="65" spans="1:41" ht="15" customHeight="1" x14ac:dyDescent="0.25">
      <c r="A65" s="298" t="s">
        <v>238</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300" t="str">
        <f>IF(ISBLANK('Pre-Award SRMC Request'!AA48),"",'Pre-Award SRMC Request'!AA48)</f>
        <v/>
      </c>
      <c r="AB65" s="300"/>
      <c r="AC65" s="300"/>
      <c r="AD65" s="300"/>
      <c r="AE65" s="300"/>
      <c r="AF65" s="300"/>
      <c r="AG65" s="300"/>
      <c r="AH65" s="300"/>
      <c r="AI65" s="300"/>
      <c r="AJ65" s="300"/>
      <c r="AK65" s="300"/>
      <c r="AL65" s="301"/>
    </row>
    <row r="66" spans="1:41" ht="12" customHeight="1" x14ac:dyDescent="0.25">
      <c r="A66" s="215"/>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7"/>
    </row>
    <row r="67" spans="1:41" ht="5.25" customHeight="1" x14ac:dyDescent="0.25">
      <c r="A67" s="221"/>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3"/>
    </row>
    <row r="68" spans="1:41" ht="21" customHeight="1" thickBot="1" x14ac:dyDescent="0.35">
      <c r="A68" s="294" t="s">
        <v>134</v>
      </c>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2">
        <f>AG40+AE51+AD59</f>
        <v>5000</v>
      </c>
      <c r="AB68" s="292"/>
      <c r="AC68" s="292"/>
      <c r="AD68" s="292"/>
      <c r="AE68" s="292"/>
      <c r="AF68" s="292"/>
      <c r="AG68" s="292"/>
      <c r="AH68" s="292"/>
      <c r="AI68" s="292"/>
      <c r="AJ68" s="292"/>
      <c r="AK68" s="292"/>
      <c r="AL68" s="293"/>
    </row>
    <row r="69" spans="1:41" ht="7.5" customHeight="1" thickTop="1" x14ac:dyDescent="0.25">
      <c r="A69" s="200"/>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2"/>
    </row>
    <row r="70" spans="1:41" ht="12.5" x14ac:dyDescent="0.25">
      <c r="A70" s="200" t="s">
        <v>25</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82">
        <f>AE22</f>
        <v>0</v>
      </c>
      <c r="AB70" s="282"/>
      <c r="AC70" s="282"/>
      <c r="AD70" s="282"/>
      <c r="AE70" s="282"/>
      <c r="AF70" s="282"/>
      <c r="AG70" s="282"/>
      <c r="AH70" s="282"/>
      <c r="AI70" s="282"/>
      <c r="AJ70" s="282"/>
      <c r="AK70" s="282"/>
      <c r="AL70" s="283"/>
    </row>
    <row r="71" spans="1:41" ht="12.5" x14ac:dyDescent="0.25">
      <c r="A71" s="200" t="s">
        <v>26</v>
      </c>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82">
        <f>AA70-AA68</f>
        <v>-5000</v>
      </c>
      <c r="AB71" s="282"/>
      <c r="AC71" s="282"/>
      <c r="AD71" s="282"/>
      <c r="AE71" s="282"/>
      <c r="AF71" s="282"/>
      <c r="AG71" s="282"/>
      <c r="AH71" s="282"/>
      <c r="AI71" s="282"/>
      <c r="AJ71" s="282"/>
      <c r="AK71" s="282"/>
      <c r="AL71" s="283"/>
    </row>
    <row r="72" spans="1:41" ht="11" customHeight="1" x14ac:dyDescent="0.25">
      <c r="A72" s="200"/>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2"/>
    </row>
    <row r="73" spans="1:41" ht="13.5" customHeight="1" x14ac:dyDescent="0.25">
      <c r="A73" s="303" t="s">
        <v>135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5"/>
    </row>
    <row r="74" spans="1:41" ht="13.5" customHeight="1" x14ac:dyDescent="0.25">
      <c r="A74" s="303"/>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5"/>
    </row>
    <row r="75" spans="1:41" ht="13.5" customHeight="1" x14ac:dyDescent="0.25">
      <c r="A75" s="303"/>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5"/>
    </row>
    <row r="76" spans="1:41" ht="13.25" customHeight="1" x14ac:dyDescent="0.25">
      <c r="A76" s="303"/>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5"/>
    </row>
    <row r="77" spans="1:41" ht="9" customHeight="1" x14ac:dyDescent="0.25">
      <c r="A77" s="215"/>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7"/>
    </row>
    <row r="78" spans="1:41" ht="15" customHeight="1" x14ac:dyDescent="0.3">
      <c r="A78" s="306" t="s">
        <v>27</v>
      </c>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8"/>
      <c r="AO78" s="2" t="s">
        <v>205</v>
      </c>
    </row>
    <row r="79" spans="1:41" ht="13.5" customHeight="1" x14ac:dyDescent="0.3">
      <c r="A79" s="547" t="s">
        <v>58</v>
      </c>
      <c r="B79" s="548"/>
      <c r="C79" s="548"/>
      <c r="D79" s="548"/>
      <c r="E79" s="548"/>
      <c r="F79" s="548"/>
      <c r="G79" s="548"/>
      <c r="H79" s="548"/>
      <c r="I79" s="549"/>
      <c r="J79" s="633" t="s">
        <v>59</v>
      </c>
      <c r="K79" s="548"/>
      <c r="L79" s="548"/>
      <c r="M79" s="548"/>
      <c r="N79" s="548"/>
      <c r="O79" s="548"/>
      <c r="P79" s="548"/>
      <c r="Q79" s="548"/>
      <c r="R79" s="549"/>
      <c r="S79" s="633" t="s">
        <v>180</v>
      </c>
      <c r="T79" s="548"/>
      <c r="U79" s="548"/>
      <c r="V79" s="548"/>
      <c r="W79" s="548"/>
      <c r="X79" s="548"/>
      <c r="Y79" s="548"/>
      <c r="Z79" s="548"/>
      <c r="AA79" s="549"/>
      <c r="AB79" s="313" t="s">
        <v>144</v>
      </c>
      <c r="AC79" s="314"/>
      <c r="AD79" s="314"/>
      <c r="AE79" s="314"/>
      <c r="AF79" s="314"/>
      <c r="AG79" s="314"/>
      <c r="AH79" s="314"/>
      <c r="AI79" s="314"/>
      <c r="AJ79" s="314"/>
      <c r="AK79" s="314"/>
      <c r="AL79" s="315"/>
      <c r="AO79" s="2" t="s">
        <v>139</v>
      </c>
    </row>
    <row r="80" spans="1:41" ht="17.25" customHeight="1" x14ac:dyDescent="0.25">
      <c r="A80" s="316">
        <v>-5000</v>
      </c>
      <c r="B80" s="317"/>
      <c r="C80" s="317"/>
      <c r="D80" s="317"/>
      <c r="E80" s="317"/>
      <c r="F80" s="317"/>
      <c r="G80" s="317"/>
      <c r="H80" s="317"/>
      <c r="I80" s="318"/>
      <c r="J80" s="319">
        <v>5000</v>
      </c>
      <c r="K80" s="317"/>
      <c r="L80" s="317"/>
      <c r="M80" s="317"/>
      <c r="N80" s="317"/>
      <c r="O80" s="317"/>
      <c r="P80" s="317"/>
      <c r="Q80" s="317"/>
      <c r="R80" s="318"/>
      <c r="S80" s="319">
        <v>0</v>
      </c>
      <c r="T80" s="317"/>
      <c r="U80" s="317"/>
      <c r="V80" s="317"/>
      <c r="W80" s="317"/>
      <c r="X80" s="317"/>
      <c r="Y80" s="317"/>
      <c r="Z80" s="317"/>
      <c r="AA80" s="318"/>
      <c r="AB80" s="319">
        <f>SUM(A80:AA80)</f>
        <v>0</v>
      </c>
      <c r="AC80" s="317"/>
      <c r="AD80" s="317"/>
      <c r="AE80" s="317"/>
      <c r="AF80" s="317"/>
      <c r="AG80" s="317"/>
      <c r="AH80" s="317"/>
      <c r="AI80" s="317"/>
      <c r="AJ80" s="317"/>
      <c r="AK80" s="317"/>
      <c r="AL80" s="320"/>
    </row>
    <row r="81" spans="1:38" ht="9" customHeight="1" x14ac:dyDescent="0.25">
      <c r="A81" s="679"/>
      <c r="B81" s="680"/>
      <c r="C81" s="680"/>
      <c r="D81" s="680"/>
      <c r="E81" s="680"/>
      <c r="F81" s="680"/>
      <c r="G81" s="680"/>
      <c r="H81" s="680"/>
      <c r="I81" s="680"/>
      <c r="J81" s="680"/>
      <c r="K81" s="680"/>
      <c r="L81" s="680"/>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1"/>
    </row>
    <row r="82" spans="1:38" ht="7.25" customHeight="1" x14ac:dyDescent="0.25">
      <c r="A82" s="221"/>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3"/>
    </row>
    <row r="83" spans="1:38" ht="12.5" x14ac:dyDescent="0.25">
      <c r="A83" s="200" t="s">
        <v>195</v>
      </c>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2"/>
    </row>
    <row r="84" spans="1:38" ht="13" thickBot="1" x14ac:dyDescent="0.3">
      <c r="A84" s="200"/>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2"/>
    </row>
    <row r="85" spans="1:38" ht="21.75" customHeight="1" thickBot="1" x14ac:dyDescent="0.3">
      <c r="A85" s="51" t="str">
        <f>IF(AA68&gt;0,"",1)</f>
        <v/>
      </c>
      <c r="B85" s="50"/>
      <c r="C85" s="328" t="s">
        <v>206</v>
      </c>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30"/>
    </row>
    <row r="86" spans="1:38" ht="13" hidden="1" x14ac:dyDescent="0.3">
      <c r="A86" s="331"/>
      <c r="B86" s="332"/>
      <c r="C86" s="333" t="s">
        <v>97</v>
      </c>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4"/>
    </row>
    <row r="87" spans="1:38" ht="9" customHeight="1" x14ac:dyDescent="0.25">
      <c r="A87" s="200"/>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2"/>
    </row>
    <row r="88" spans="1:38" ht="12.5" x14ac:dyDescent="0.25">
      <c r="A88" s="323" t="s">
        <v>57</v>
      </c>
      <c r="B88" s="324"/>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5"/>
    </row>
    <row r="89" spans="1:38" ht="12.5" x14ac:dyDescent="0.25">
      <c r="A89" s="323"/>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5"/>
    </row>
    <row r="90" spans="1:38" ht="6" customHeight="1" x14ac:dyDescent="0.25">
      <c r="A90" s="323"/>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5"/>
    </row>
    <row r="91" spans="1:38" ht="12.5" x14ac:dyDescent="0.25">
      <c r="A91" s="323" t="s">
        <v>29</v>
      </c>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5"/>
    </row>
    <row r="92" spans="1:38" ht="12.5" x14ac:dyDescent="0.25">
      <c r="A92" s="323"/>
      <c r="B92" s="324"/>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5"/>
    </row>
    <row r="93" spans="1:38" ht="9" customHeight="1" x14ac:dyDescent="0.25">
      <c r="A93" s="200"/>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2"/>
    </row>
    <row r="94" spans="1:38" ht="12.5" x14ac:dyDescent="0.25">
      <c r="A94" s="200" t="s">
        <v>3</v>
      </c>
      <c r="B94" s="201"/>
      <c r="C94" s="201"/>
      <c r="D94" s="401" t="s">
        <v>46</v>
      </c>
      <c r="E94" s="401"/>
      <c r="F94" s="401"/>
      <c r="G94" s="401"/>
      <c r="H94" s="401"/>
      <c r="I94" s="401"/>
      <c r="J94" s="401"/>
      <c r="K94" s="401"/>
      <c r="L94" s="401"/>
      <c r="M94" s="401"/>
      <c r="N94" s="401"/>
      <c r="O94" s="401"/>
      <c r="P94" s="401"/>
      <c r="Q94" s="401"/>
      <c r="R94" s="401"/>
      <c r="S94" s="401"/>
      <c r="T94" s="401"/>
      <c r="U94" s="401"/>
      <c r="V94" s="401"/>
      <c r="W94" s="401"/>
      <c r="X94" s="401"/>
      <c r="Z94" s="2" t="s">
        <v>30</v>
      </c>
      <c r="AE94" s="401" t="s">
        <v>41</v>
      </c>
      <c r="AF94" s="401"/>
      <c r="AG94" s="401"/>
      <c r="AH94" s="401"/>
      <c r="AI94" s="401"/>
      <c r="AJ94" s="401"/>
      <c r="AK94" s="401"/>
      <c r="AL94" s="402"/>
    </row>
    <row r="95" spans="1:38" ht="9" customHeight="1" x14ac:dyDescent="0.25">
      <c r="A95" s="200"/>
      <c r="B95" s="201"/>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2"/>
    </row>
    <row r="96" spans="1:38" ht="12.5" x14ac:dyDescent="0.25">
      <c r="A96" s="200" t="s">
        <v>12</v>
      </c>
      <c r="B96" s="201"/>
      <c r="C96" s="201"/>
      <c r="D96" s="401" t="s">
        <v>213</v>
      </c>
      <c r="E96" s="401"/>
      <c r="F96" s="401"/>
      <c r="G96" s="401"/>
      <c r="H96" s="401"/>
      <c r="I96" s="401"/>
      <c r="J96" s="401"/>
      <c r="K96" s="401"/>
      <c r="L96" s="401"/>
      <c r="M96" s="401"/>
      <c r="N96" s="401"/>
      <c r="O96" s="401"/>
      <c r="P96" s="401"/>
      <c r="Q96" s="401"/>
      <c r="R96" s="401"/>
      <c r="S96" s="401"/>
      <c r="T96" s="401"/>
      <c r="U96" s="401"/>
      <c r="V96" s="401"/>
      <c r="W96" s="401"/>
      <c r="X96" s="401"/>
      <c r="Y96" s="201"/>
      <c r="Z96" s="201"/>
      <c r="AA96" s="201"/>
      <c r="AB96" s="201"/>
      <c r="AC96" s="201"/>
      <c r="AD96" s="201"/>
      <c r="AE96" s="201"/>
      <c r="AF96" s="201"/>
      <c r="AG96" s="201"/>
      <c r="AH96" s="201"/>
      <c r="AI96" s="201"/>
      <c r="AJ96" s="201"/>
      <c r="AK96" s="201"/>
      <c r="AL96" s="202"/>
    </row>
    <row r="97" spans="1:38" ht="9" customHeight="1" x14ac:dyDescent="0.25">
      <c r="A97" s="200"/>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2"/>
    </row>
    <row r="98" spans="1:38" ht="21" customHeight="1" x14ac:dyDescent="0.8">
      <c r="A98" s="200" t="s">
        <v>31</v>
      </c>
      <c r="B98" s="201"/>
      <c r="C98" s="201"/>
      <c r="D98" s="201"/>
      <c r="E98" s="627" t="s">
        <v>46</v>
      </c>
      <c r="F98" s="627"/>
      <c r="G98" s="627"/>
      <c r="H98" s="627"/>
      <c r="I98" s="627"/>
      <c r="J98" s="627"/>
      <c r="K98" s="627"/>
      <c r="L98" s="627"/>
      <c r="M98" s="627"/>
      <c r="N98" s="627"/>
      <c r="O98" s="627"/>
      <c r="P98" s="627"/>
      <c r="Q98" s="627"/>
      <c r="R98" s="627"/>
      <c r="S98" s="627"/>
      <c r="T98" s="627"/>
      <c r="U98" s="627"/>
      <c r="V98" s="627"/>
      <c r="W98" s="627"/>
      <c r="X98" s="627"/>
      <c r="Y98" s="208"/>
      <c r="Z98" s="208"/>
      <c r="AA98" s="208"/>
      <c r="AB98" s="208" t="s">
        <v>32</v>
      </c>
      <c r="AC98" s="208"/>
      <c r="AD98" s="208"/>
      <c r="AE98" s="339">
        <f ca="1">TODAY()</f>
        <v>45316</v>
      </c>
      <c r="AF98" s="339"/>
      <c r="AG98" s="339"/>
      <c r="AH98" s="339"/>
      <c r="AI98" s="339"/>
      <c r="AJ98" s="339"/>
      <c r="AK98" s="339"/>
      <c r="AL98" s="340"/>
    </row>
    <row r="99" spans="1:38" ht="9" customHeight="1" x14ac:dyDescent="0.25">
      <c r="A99" s="341"/>
      <c r="B99" s="342"/>
      <c r="C99" s="342"/>
      <c r="D99" s="342"/>
      <c r="E99" s="342"/>
      <c r="F99" s="342"/>
      <c r="G99" s="342"/>
      <c r="H99" s="342"/>
      <c r="I99" s="342"/>
      <c r="J99" s="342"/>
      <c r="K99" s="342"/>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3"/>
    </row>
    <row r="100" spans="1:38" s="13" customFormat="1" ht="5.25" customHeight="1" thickBot="1" x14ac:dyDescent="0.4">
      <c r="A100" s="344"/>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6"/>
    </row>
    <row r="101" spans="1:38" ht="9" customHeight="1" thickBot="1" x14ac:dyDescent="0.3">
      <c r="A101" s="335"/>
      <c r="B101" s="336"/>
      <c r="C101" s="336"/>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7"/>
    </row>
    <row r="108" spans="1:38" ht="13.5" customHeight="1" x14ac:dyDescent="0.25">
      <c r="L108" s="14"/>
    </row>
  </sheetData>
  <sheetProtection sheet="1"/>
  <mergeCells count="265">
    <mergeCell ref="A99:AL99"/>
    <mergeCell ref="A100:AL100"/>
    <mergeCell ref="A101:AL101"/>
    <mergeCell ref="A95:AL95"/>
    <mergeCell ref="A96:C96"/>
    <mergeCell ref="D96:X96"/>
    <mergeCell ref="Y96:AL96"/>
    <mergeCell ref="A97:AL97"/>
    <mergeCell ref="A98:D98"/>
    <mergeCell ref="E98:X98"/>
    <mergeCell ref="Y98:AA98"/>
    <mergeCell ref="AB98:AD98"/>
    <mergeCell ref="AE98:AL98"/>
    <mergeCell ref="A88:AL89"/>
    <mergeCell ref="A90:AL90"/>
    <mergeCell ref="A91:AL92"/>
    <mergeCell ref="A93:AL93"/>
    <mergeCell ref="A94:C94"/>
    <mergeCell ref="D94:X94"/>
    <mergeCell ref="AE94:AL94"/>
    <mergeCell ref="A83:AL83"/>
    <mergeCell ref="A84:AL84"/>
    <mergeCell ref="C85:AL85"/>
    <mergeCell ref="A86:B86"/>
    <mergeCell ref="C86:AL86"/>
    <mergeCell ref="A87:AL87"/>
    <mergeCell ref="A80:I80"/>
    <mergeCell ref="J80:R80"/>
    <mergeCell ref="S80:AA80"/>
    <mergeCell ref="AB80:AL80"/>
    <mergeCell ref="A81:AL81"/>
    <mergeCell ref="A82:AL82"/>
    <mergeCell ref="A73:AL76"/>
    <mergeCell ref="A77:AL77"/>
    <mergeCell ref="A78:AL78"/>
    <mergeCell ref="A79:I79"/>
    <mergeCell ref="J79:R79"/>
    <mergeCell ref="S79:AA79"/>
    <mergeCell ref="AB79:AL79"/>
    <mergeCell ref="A69:AL69"/>
    <mergeCell ref="A70:Z70"/>
    <mergeCell ref="AA70:AL70"/>
    <mergeCell ref="A71:Z71"/>
    <mergeCell ref="AA71:AL71"/>
    <mergeCell ref="A72:AL72"/>
    <mergeCell ref="A65:Z65"/>
    <mergeCell ref="AA65:AL65"/>
    <mergeCell ref="A66:AL66"/>
    <mergeCell ref="A67:AL67"/>
    <mergeCell ref="A68:Z68"/>
    <mergeCell ref="AA68:AL68"/>
    <mergeCell ref="A59:AC59"/>
    <mergeCell ref="AD59:AL59"/>
    <mergeCell ref="A60:AL60"/>
    <mergeCell ref="A61:AL61"/>
    <mergeCell ref="A63:AL63"/>
    <mergeCell ref="A64:Z64"/>
    <mergeCell ref="AA64:AL64"/>
    <mergeCell ref="A57:S57"/>
    <mergeCell ref="T57:Y57"/>
    <mergeCell ref="Z57:AC57"/>
    <mergeCell ref="AD57:AL57"/>
    <mergeCell ref="A58:S58"/>
    <mergeCell ref="T58:Y58"/>
    <mergeCell ref="Z58:AC58"/>
    <mergeCell ref="AD58:AL58"/>
    <mergeCell ref="A51:AD51"/>
    <mergeCell ref="AE51:AL51"/>
    <mergeCell ref="A52:AL52"/>
    <mergeCell ref="A53:AL54"/>
    <mergeCell ref="A55:AL55"/>
    <mergeCell ref="A56:AL56"/>
    <mergeCell ref="A49:S49"/>
    <mergeCell ref="T49:AD49"/>
    <mergeCell ref="AE49:AL49"/>
    <mergeCell ref="A50:S50"/>
    <mergeCell ref="T50:AD50"/>
    <mergeCell ref="AE50:AL50"/>
    <mergeCell ref="A47:S47"/>
    <mergeCell ref="T47:AD47"/>
    <mergeCell ref="AE47:AL47"/>
    <mergeCell ref="A48:S48"/>
    <mergeCell ref="T48:AD48"/>
    <mergeCell ref="AE48:AL48"/>
    <mergeCell ref="A40:AF40"/>
    <mergeCell ref="AG40:AL40"/>
    <mergeCell ref="A41:AL41"/>
    <mergeCell ref="A42:AL44"/>
    <mergeCell ref="A45:AL45"/>
    <mergeCell ref="A46:AL46"/>
    <mergeCell ref="A39:I39"/>
    <mergeCell ref="J39:M39"/>
    <mergeCell ref="N39:P39"/>
    <mergeCell ref="Q39:S39"/>
    <mergeCell ref="T39:V39"/>
    <mergeCell ref="W39:Y39"/>
    <mergeCell ref="Z39:AC39"/>
    <mergeCell ref="AD39:AF39"/>
    <mergeCell ref="AG39:AL39"/>
    <mergeCell ref="A38:I38"/>
    <mergeCell ref="J38:M38"/>
    <mergeCell ref="N38:P38"/>
    <mergeCell ref="Q38:S38"/>
    <mergeCell ref="T38:V38"/>
    <mergeCell ref="W38:Y38"/>
    <mergeCell ref="Z38:AC38"/>
    <mergeCell ref="AD38:AF38"/>
    <mergeCell ref="AG38:AL38"/>
    <mergeCell ref="Z36:AC36"/>
    <mergeCell ref="AD36:AF36"/>
    <mergeCell ref="AG36:AL36"/>
    <mergeCell ref="A37:I37"/>
    <mergeCell ref="J37:M37"/>
    <mergeCell ref="N37:P37"/>
    <mergeCell ref="Q37:S37"/>
    <mergeCell ref="T37:V37"/>
    <mergeCell ref="W37:Y37"/>
    <mergeCell ref="Z37:AC37"/>
    <mergeCell ref="A36:I36"/>
    <mergeCell ref="J36:M36"/>
    <mergeCell ref="N36:P36"/>
    <mergeCell ref="Q36:S36"/>
    <mergeCell ref="T36:V36"/>
    <mergeCell ref="W36:Y36"/>
    <mergeCell ref="AD37:AF37"/>
    <mergeCell ref="AG37:AL37"/>
    <mergeCell ref="A35:I35"/>
    <mergeCell ref="J35:M35"/>
    <mergeCell ref="N35:P35"/>
    <mergeCell ref="Q35:S35"/>
    <mergeCell ref="T35:V35"/>
    <mergeCell ref="W35:Y35"/>
    <mergeCell ref="Z35:AC35"/>
    <mergeCell ref="AD35:AF35"/>
    <mergeCell ref="AG35:AL35"/>
    <mergeCell ref="A34:I34"/>
    <mergeCell ref="J34:M34"/>
    <mergeCell ref="N34:P34"/>
    <mergeCell ref="Q34:S34"/>
    <mergeCell ref="T34:V34"/>
    <mergeCell ref="W34:Y34"/>
    <mergeCell ref="Z34:AC34"/>
    <mergeCell ref="AD34:AF34"/>
    <mergeCell ref="AG34:AL34"/>
    <mergeCell ref="Z32:AC32"/>
    <mergeCell ref="AD32:AF32"/>
    <mergeCell ref="AG32:AL32"/>
    <mergeCell ref="A33:I33"/>
    <mergeCell ref="J33:M33"/>
    <mergeCell ref="N33:P33"/>
    <mergeCell ref="Q33:S33"/>
    <mergeCell ref="T33:V33"/>
    <mergeCell ref="W33:Y33"/>
    <mergeCell ref="Z33:AC33"/>
    <mergeCell ref="A32:I32"/>
    <mergeCell ref="J32:M32"/>
    <mergeCell ref="N32:P32"/>
    <mergeCell ref="Q32:S32"/>
    <mergeCell ref="T32:V32"/>
    <mergeCell ref="W32:Y32"/>
    <mergeCell ref="AD33:AF33"/>
    <mergeCell ref="AG33:AL33"/>
    <mergeCell ref="A31:I31"/>
    <mergeCell ref="J31:M31"/>
    <mergeCell ref="N31:P31"/>
    <mergeCell ref="Q31:S31"/>
    <mergeCell ref="T31:V31"/>
    <mergeCell ref="W31:Y31"/>
    <mergeCell ref="Z31:AC31"/>
    <mergeCell ref="AD31:AF31"/>
    <mergeCell ref="AG31:AL31"/>
    <mergeCell ref="A30:I30"/>
    <mergeCell ref="J30:M30"/>
    <mergeCell ref="N30:P30"/>
    <mergeCell ref="Q30:S30"/>
    <mergeCell ref="T30:V30"/>
    <mergeCell ref="W30:Y30"/>
    <mergeCell ref="Z30:AC30"/>
    <mergeCell ref="AD30:AF30"/>
    <mergeCell ref="AG30:AL30"/>
    <mergeCell ref="Z28:AC28"/>
    <mergeCell ref="AD28:AF28"/>
    <mergeCell ref="AG28:AL28"/>
    <mergeCell ref="A29:I29"/>
    <mergeCell ref="J29:M29"/>
    <mergeCell ref="N29:P29"/>
    <mergeCell ref="Q29:S29"/>
    <mergeCell ref="T29:V29"/>
    <mergeCell ref="W29:Y29"/>
    <mergeCell ref="Z29:AC29"/>
    <mergeCell ref="A28:I28"/>
    <mergeCell ref="J28:M28"/>
    <mergeCell ref="N28:P28"/>
    <mergeCell ref="Q28:S28"/>
    <mergeCell ref="T28:V28"/>
    <mergeCell ref="W28:Y28"/>
    <mergeCell ref="AD29:AF29"/>
    <mergeCell ref="AG29:AL29"/>
    <mergeCell ref="A24:AL24"/>
    <mergeCell ref="A25:AL25"/>
    <mergeCell ref="A26:AL26"/>
    <mergeCell ref="A27:I27"/>
    <mergeCell ref="J27:M27"/>
    <mergeCell ref="N27:Y27"/>
    <mergeCell ref="Z27:AC27"/>
    <mergeCell ref="AD27:AF27"/>
    <mergeCell ref="AG27:AL27"/>
    <mergeCell ref="A22:F22"/>
    <mergeCell ref="G22:N22"/>
    <mergeCell ref="O22:V22"/>
    <mergeCell ref="W22:AD22"/>
    <mergeCell ref="AE22:AL22"/>
    <mergeCell ref="A23:AL23"/>
    <mergeCell ref="A20:F20"/>
    <mergeCell ref="G20:N20"/>
    <mergeCell ref="O20:V20"/>
    <mergeCell ref="W20:AD20"/>
    <mergeCell ref="AE20:AL20"/>
    <mergeCell ref="A21:AL21"/>
    <mergeCell ref="A18:F18"/>
    <mergeCell ref="G18:N18"/>
    <mergeCell ref="O18:V18"/>
    <mergeCell ref="W18:AD18"/>
    <mergeCell ref="AE18:AL18"/>
    <mergeCell ref="A19:AL19"/>
    <mergeCell ref="A14:AL14"/>
    <mergeCell ref="A15:AL15"/>
    <mergeCell ref="A16:AL16"/>
    <mergeCell ref="A17:F17"/>
    <mergeCell ref="G17:N17"/>
    <mergeCell ref="O17:V17"/>
    <mergeCell ref="W17:AD17"/>
    <mergeCell ref="AE17:AL17"/>
    <mergeCell ref="A11:C11"/>
    <mergeCell ref="D11:S11"/>
    <mergeCell ref="U11:W11"/>
    <mergeCell ref="X11:AL11"/>
    <mergeCell ref="A12:AL12"/>
    <mergeCell ref="A13:J13"/>
    <mergeCell ref="K13:W13"/>
    <mergeCell ref="Y13:AF13"/>
    <mergeCell ref="AG13:AL13"/>
    <mergeCell ref="A9:C9"/>
    <mergeCell ref="D9:S9"/>
    <mergeCell ref="U9:W9"/>
    <mergeCell ref="X9:AL9"/>
    <mergeCell ref="A10:C10"/>
    <mergeCell ref="D10:S10"/>
    <mergeCell ref="T10:W10"/>
    <mergeCell ref="X10:AL10"/>
    <mergeCell ref="A5:D5"/>
    <mergeCell ref="E5:AL5"/>
    <mergeCell ref="A6:D6"/>
    <mergeCell ref="E6:AL6"/>
    <mergeCell ref="A7:AL7"/>
    <mergeCell ref="A8:AL8"/>
    <mergeCell ref="A1:AL1"/>
    <mergeCell ref="A2:AL2"/>
    <mergeCell ref="A3:AL3"/>
    <mergeCell ref="A4:D4"/>
    <mergeCell ref="E4:N4"/>
    <mergeCell ref="P4:R4"/>
    <mergeCell ref="S4:AA4"/>
    <mergeCell ref="AC4:AG4"/>
    <mergeCell ref="AH4:AL4"/>
  </mergeCells>
  <conditionalFormatting sqref="A80:AL80">
    <cfRule type="cellIs" dxfId="13" priority="1" operator="lessThan">
      <formula>0</formula>
    </cfRule>
  </conditionalFormatting>
  <conditionalFormatting sqref="G18:AL18 G20:AL20 G22:AL22">
    <cfRule type="cellIs" dxfId="12" priority="3" operator="lessThan">
      <formula>0</formula>
    </cfRule>
  </conditionalFormatting>
  <conditionalFormatting sqref="AA71">
    <cfRule type="cellIs" dxfId="11" priority="5" operator="lessThan">
      <formula>0</formula>
    </cfRule>
  </conditionalFormatting>
  <conditionalFormatting sqref="AG29:AL29 J30:AL32 AG40:AL40 AE48:AL51 AD58:AL59">
    <cfRule type="cellIs" dxfId="10" priority="2" operator="lessThan">
      <formula>0</formula>
    </cfRule>
  </conditionalFormatting>
  <printOptions horizontalCentered="1"/>
  <pageMargins left="0.25" right="0.25" top="0.5" bottom="0.5" header="0.3" footer="0.3"/>
  <pageSetup scale="98" fitToHeight="2" orientation="portrait" horizontalDpi="1200" verticalDpi="1200" r:id="rId1"/>
  <headerFooter>
    <oddFooter>&amp;L&amp;"Arial,Regular"&amp;10&amp;D&amp;R&amp;"Arial,Regular"&amp;10&amp;P of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4" id="{93A876E5-5577-4532-BA0B-09B1E35361BC}">
            <x14:iconSet iconSet="3Symbols" showValue="0" custom="1">
              <x14:cfvo type="percent">
                <xm:f>0</xm:f>
              </x14:cfvo>
              <x14:cfvo type="num">
                <xm:f>0</xm:f>
              </x14:cfvo>
              <x14:cfvo type="num">
                <xm:f>1</xm:f>
              </x14:cfvo>
              <x14:cfIcon iconSet="NoIcons" iconId="0"/>
              <x14:cfIcon iconSet="NoIcons" iconId="0"/>
              <x14:cfIcon iconSet="3Symbols2" iconId="2"/>
            </x14:iconSet>
          </x14:cfRule>
          <xm:sqref>A85:A86</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A00-000000000000}">
          <x14:formula1>
            <xm:f>'Data Validation'!$G$1:$G$11</xm:f>
          </x14:formula1>
          <xm:sqref>AH4:AL4</xm:sqref>
        </x14:dataValidation>
        <x14:dataValidation type="list" allowBlank="1" showInputMessage="1" showErrorMessage="1" promptTitle="Year 3 or Phase II (Y3)" prompt="Please select Year 3 if the project is non-phased and Phase II (Y3) if the project is phased." xr:uid="{00000000-0002-0000-0A00-000001000000}">
          <x14:formula1>
            <xm:f>'Data Validation'!$F$1:$F$2</xm:f>
          </x14:formula1>
          <xm:sqref>S79:AA79</xm:sqref>
        </x14:dataValidation>
        <x14:dataValidation type="list" allowBlank="1" showInputMessage="1" showErrorMessage="1" promptTitle="Year 2 or Phase II (Y2)" prompt="Please select Year 2 if the project is non-phased and Phase II (Y2) if the project is phased." xr:uid="{00000000-0002-0000-0A00-000002000000}">
          <x14:formula1>
            <xm:f>'Data Validation'!$E$1:$E$2</xm:f>
          </x14:formula1>
          <xm:sqref>J79:R79</xm:sqref>
        </x14:dataValidation>
        <x14:dataValidation type="list" allowBlank="1" showInputMessage="1" showErrorMessage="1" promptTitle="Signature Authorization" prompt="Select POC or Authorized Agent" xr:uid="{00000000-0002-0000-0A00-000004000000}">
          <x14:formula1>
            <xm:f>'Data Validation'!$A$1:$A$2</xm:f>
          </x14:formula1>
          <xm:sqref>AE94:AL94</xm:sqref>
        </x14:dataValidation>
        <x14:dataValidation type="list" allowBlank="1" showInputMessage="1" showErrorMessage="1" promptTitle="Year 1 or Phase I (Y1)" prompt="Please select Year 1 if the project is non-phased and Phase I if the project is phased." xr:uid="{00000000-0002-0000-0A00-000003000000}">
          <x14:formula1>
            <xm:f>'Data Validation'!$D$1:$D$3</xm:f>
          </x14:formula1>
          <xm:sqref>A79:I79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AT50"/>
  <sheetViews>
    <sheetView showGridLines="0" zoomScale="110" zoomScaleNormal="110" zoomScalePageLayoutView="160" workbookViewId="0">
      <selection activeCell="X18" sqref="X18:Y18"/>
    </sheetView>
  </sheetViews>
  <sheetFormatPr defaultColWidth="2.453125" defaultRowHeight="13.5" customHeight="1" x14ac:dyDescent="0.25"/>
  <cols>
    <col min="1" max="2" width="2.453125" style="2"/>
    <col min="3" max="3" width="3" style="2" customWidth="1"/>
    <col min="4" max="5" width="2.453125" style="2"/>
    <col min="6" max="6" width="2.90625" style="2" customWidth="1"/>
    <col min="7" max="41" width="2.453125" style="2"/>
    <col min="42" max="42" width="2.453125" style="2" customWidth="1"/>
    <col min="43" max="43" width="0.90625" style="2" customWidth="1"/>
    <col min="44" max="45" width="2.453125" style="2"/>
    <col min="46" max="46" width="21.453125" style="2" customWidth="1"/>
    <col min="47" max="16384" width="2.453125" style="2"/>
  </cols>
  <sheetData>
    <row r="1" spans="1:46" s="13" customFormat="1" ht="56" customHeight="1" x14ac:dyDescent="0.35">
      <c r="A1" s="440" t="s">
        <v>222</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2"/>
    </row>
    <row r="2" spans="1:46"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1"/>
    </row>
    <row r="3" spans="1:46" ht="18" customHeight="1" x14ac:dyDescent="0.3">
      <c r="A3" s="481" t="s">
        <v>69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556"/>
    </row>
    <row r="4" spans="1:46" ht="13.5" customHeight="1" x14ac:dyDescent="0.3">
      <c r="A4" s="200" t="s">
        <v>0</v>
      </c>
      <c r="B4" s="201"/>
      <c r="C4" s="201"/>
      <c r="D4" s="201"/>
      <c r="E4" s="431" t="str">
        <f>'SRMC Request Sample'!E4</f>
        <v>4673-714-R (502)</v>
      </c>
      <c r="F4" s="431"/>
      <c r="G4" s="431"/>
      <c r="H4" s="431"/>
      <c r="I4" s="431"/>
      <c r="J4" s="431"/>
      <c r="K4" s="431"/>
      <c r="L4" s="431"/>
      <c r="M4" s="431"/>
      <c r="N4" s="431"/>
      <c r="O4" s="431"/>
      <c r="Q4" s="201" t="s">
        <v>11</v>
      </c>
      <c r="R4" s="201"/>
      <c r="S4" s="201"/>
      <c r="T4" s="432" t="str">
        <f>'SRMC Request Sample'!S4</f>
        <v>Wakulla</v>
      </c>
      <c r="U4" s="432"/>
      <c r="V4" s="432"/>
      <c r="W4" s="432"/>
      <c r="X4" s="432"/>
      <c r="Y4" s="432"/>
      <c r="Z4" s="432"/>
      <c r="AA4" s="432"/>
      <c r="AB4" s="432"/>
      <c r="AD4" s="208" t="s">
        <v>24</v>
      </c>
      <c r="AE4" s="208"/>
      <c r="AF4" s="208"/>
      <c r="AG4" s="208"/>
      <c r="AH4" s="208"/>
      <c r="AI4" s="208"/>
      <c r="AJ4" s="483">
        <f>'SRMC Request Sample'!AH4</f>
        <v>1</v>
      </c>
      <c r="AK4" s="483"/>
      <c r="AL4" s="483"/>
      <c r="AM4" s="483"/>
      <c r="AN4" s="483"/>
      <c r="AO4" s="483"/>
      <c r="AP4" s="555"/>
    </row>
    <row r="5" spans="1:46" ht="13.5" customHeight="1" x14ac:dyDescent="0.25">
      <c r="A5" s="200" t="s">
        <v>245</v>
      </c>
      <c r="B5" s="201"/>
      <c r="C5" s="201"/>
      <c r="D5" s="201"/>
      <c r="E5" s="201"/>
      <c r="F5" s="432" t="str">
        <f>'SRMC Request Sample'!E5</f>
        <v>Town of Wakulla Springs</v>
      </c>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5"/>
      <c r="AQ5" s="49"/>
    </row>
    <row r="6" spans="1:46" ht="13.5" customHeight="1" x14ac:dyDescent="0.25">
      <c r="A6" s="200" t="s">
        <v>1</v>
      </c>
      <c r="B6" s="201"/>
      <c r="C6" s="201"/>
      <c r="D6" s="201"/>
      <c r="E6" s="201"/>
      <c r="F6" s="432" t="str">
        <f>'SRMC Request Sample'!E6</f>
        <v>Town of Wakulla Springs, Edward Ball Hotel, Wind Retrofit-Generator</v>
      </c>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5"/>
      <c r="AQ6" s="49"/>
    </row>
    <row r="7" spans="1:46" ht="9" customHeight="1" x14ac:dyDescent="0.25">
      <c r="A7" s="200"/>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6" ht="18" customHeight="1" x14ac:dyDescent="0.3">
      <c r="A8" s="438" t="s">
        <v>41</v>
      </c>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52"/>
    </row>
    <row r="9" spans="1:46" ht="13.5" customHeight="1" x14ac:dyDescent="0.25">
      <c r="A9" s="200" t="s">
        <v>3</v>
      </c>
      <c r="B9" s="201"/>
      <c r="C9" s="201"/>
      <c r="D9" s="432" t="str">
        <f>'SRMC Request Sample'!D9</f>
        <v>Bill Nye</v>
      </c>
      <c r="E9" s="432"/>
      <c r="F9" s="432"/>
      <c r="G9" s="432"/>
      <c r="H9" s="432"/>
      <c r="I9" s="432"/>
      <c r="J9" s="432"/>
      <c r="K9" s="432"/>
      <c r="L9" s="432"/>
      <c r="M9" s="432"/>
      <c r="N9" s="432"/>
      <c r="O9" s="432"/>
      <c r="P9" s="432"/>
      <c r="Q9" s="432"/>
      <c r="R9" s="432"/>
      <c r="S9" s="432"/>
      <c r="T9" s="432"/>
      <c r="U9" s="432"/>
      <c r="W9" s="208" t="s">
        <v>12</v>
      </c>
      <c r="X9" s="208"/>
      <c r="Y9" s="208"/>
      <c r="Z9" s="432" t="str">
        <f>'SRMC Request Sample'!X9</f>
        <v>Science Guy</v>
      </c>
      <c r="AA9" s="432"/>
      <c r="AB9" s="432"/>
      <c r="AC9" s="432"/>
      <c r="AD9" s="432"/>
      <c r="AE9" s="432"/>
      <c r="AF9" s="432"/>
      <c r="AG9" s="432"/>
      <c r="AH9" s="432"/>
      <c r="AI9" s="432"/>
      <c r="AJ9" s="432"/>
      <c r="AK9" s="432"/>
      <c r="AL9" s="432"/>
      <c r="AM9" s="432"/>
      <c r="AN9" s="432"/>
      <c r="AO9" s="432"/>
      <c r="AP9" s="435"/>
    </row>
    <row r="10" spans="1:46" ht="13.5" customHeight="1" x14ac:dyDescent="0.25">
      <c r="A10" s="200" t="s">
        <v>4</v>
      </c>
      <c r="B10" s="201"/>
      <c r="C10" s="201"/>
      <c r="D10" s="424" t="str">
        <f>'SRMC Request Sample'!D10</f>
        <v>Town of Wakulla Springs</v>
      </c>
      <c r="E10" s="424"/>
      <c r="F10" s="424"/>
      <c r="G10" s="424"/>
      <c r="H10" s="424"/>
      <c r="I10" s="424"/>
      <c r="J10" s="424"/>
      <c r="K10" s="424"/>
      <c r="L10" s="424"/>
      <c r="M10" s="424"/>
      <c r="N10" s="424"/>
      <c r="O10" s="424"/>
      <c r="P10" s="424"/>
      <c r="Q10" s="424"/>
      <c r="R10" s="424"/>
      <c r="S10" s="424"/>
      <c r="T10" s="424"/>
      <c r="U10" s="424"/>
      <c r="V10" s="208" t="s">
        <v>13</v>
      </c>
      <c r="W10" s="208"/>
      <c r="X10" s="208"/>
      <c r="Y10" s="208"/>
      <c r="Z10" s="424" t="str">
        <f>'SRMC Request Sample'!X10</f>
        <v>360 S County Road, Wakulla Springs, FL 32327</v>
      </c>
      <c r="AA10" s="424"/>
      <c r="AB10" s="424"/>
      <c r="AC10" s="424"/>
      <c r="AD10" s="424"/>
      <c r="AE10" s="424"/>
      <c r="AF10" s="424"/>
      <c r="AG10" s="424"/>
      <c r="AH10" s="424"/>
      <c r="AI10" s="424"/>
      <c r="AJ10" s="424"/>
      <c r="AK10" s="424"/>
      <c r="AL10" s="424"/>
      <c r="AM10" s="424"/>
      <c r="AN10" s="424"/>
      <c r="AO10" s="424"/>
      <c r="AP10" s="425"/>
    </row>
    <row r="11" spans="1:46" ht="13.5" customHeight="1" x14ac:dyDescent="0.25">
      <c r="A11" s="200" t="s">
        <v>5</v>
      </c>
      <c r="B11" s="201"/>
      <c r="C11" s="201"/>
      <c r="D11" s="464">
        <f>'SRMC Request Sample'!D11</f>
        <v>8505555555</v>
      </c>
      <c r="E11" s="464"/>
      <c r="F11" s="464"/>
      <c r="G11" s="464"/>
      <c r="H11" s="464"/>
      <c r="I11" s="464"/>
      <c r="J11" s="464"/>
      <c r="K11" s="464"/>
      <c r="L11" s="464"/>
      <c r="M11" s="464"/>
      <c r="N11" s="464"/>
      <c r="O11" s="464"/>
      <c r="P11" s="464"/>
      <c r="Q11" s="464"/>
      <c r="R11" s="464"/>
      <c r="S11" s="464"/>
      <c r="T11" s="464"/>
      <c r="U11" s="464"/>
      <c r="W11" s="208" t="s">
        <v>14</v>
      </c>
      <c r="X11" s="208"/>
      <c r="Y11" s="208"/>
      <c r="Z11" s="465" t="str">
        <f>'SRMC Request Sample'!X11</f>
        <v>bnye@townofwakullasprings.com</v>
      </c>
      <c r="AA11" s="432"/>
      <c r="AB11" s="432"/>
      <c r="AC11" s="432"/>
      <c r="AD11" s="432"/>
      <c r="AE11" s="432"/>
      <c r="AF11" s="432"/>
      <c r="AG11" s="432"/>
      <c r="AH11" s="432"/>
      <c r="AI11" s="432"/>
      <c r="AJ11" s="432"/>
      <c r="AK11" s="432"/>
      <c r="AL11" s="432"/>
      <c r="AM11" s="432"/>
      <c r="AN11" s="432"/>
      <c r="AO11" s="432"/>
      <c r="AP11" s="435"/>
    </row>
    <row r="12" spans="1:46" ht="9"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2"/>
    </row>
    <row r="13" spans="1:46" ht="13.5" customHeight="1" x14ac:dyDescent="0.25">
      <c r="A13" s="200" t="s">
        <v>129</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2"/>
    </row>
    <row r="14" spans="1:46" ht="17.25" customHeight="1" x14ac:dyDescent="0.3">
      <c r="A14" s="661" t="s">
        <v>95</v>
      </c>
      <c r="B14" s="662"/>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3"/>
      <c r="AT14" s="7" t="s">
        <v>140</v>
      </c>
    </row>
    <row r="15" spans="1:46" ht="9" customHeight="1" x14ac:dyDescent="0.25">
      <c r="A15" s="529"/>
      <c r="B15" s="530"/>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1"/>
      <c r="AR15" s="34"/>
    </row>
    <row r="16" spans="1:46" ht="18" customHeight="1" x14ac:dyDescent="0.3">
      <c r="A16" s="438" t="s">
        <v>200</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3"/>
    </row>
    <row r="17" spans="1:42" ht="15" customHeight="1" x14ac:dyDescent="0.3">
      <c r="A17" s="544" t="s">
        <v>58</v>
      </c>
      <c r="B17" s="516"/>
      <c r="C17" s="516"/>
      <c r="D17" s="516"/>
      <c r="E17" s="516"/>
      <c r="F17" s="516"/>
      <c r="G17" s="516" t="s">
        <v>102</v>
      </c>
      <c r="H17" s="516"/>
      <c r="I17" s="516"/>
      <c r="J17" s="516"/>
      <c r="K17" s="516"/>
      <c r="L17" s="516"/>
      <c r="M17" s="516"/>
      <c r="N17" s="516"/>
      <c r="O17" s="516"/>
      <c r="P17" s="516" t="s">
        <v>103</v>
      </c>
      <c r="Q17" s="516"/>
      <c r="R17" s="516"/>
      <c r="S17" s="516"/>
      <c r="T17" s="516"/>
      <c r="U17" s="516"/>
      <c r="V17" s="516"/>
      <c r="W17" s="516"/>
      <c r="X17" s="516"/>
      <c r="Y17" s="516" t="s">
        <v>90</v>
      </c>
      <c r="Z17" s="516"/>
      <c r="AA17" s="516"/>
      <c r="AB17" s="516"/>
      <c r="AC17" s="516"/>
      <c r="AD17" s="516"/>
      <c r="AE17" s="516"/>
      <c r="AF17" s="516"/>
      <c r="AG17" s="516"/>
      <c r="AH17" s="516" t="s">
        <v>104</v>
      </c>
      <c r="AI17" s="516"/>
      <c r="AJ17" s="516"/>
      <c r="AK17" s="516"/>
      <c r="AL17" s="516"/>
      <c r="AM17" s="516"/>
      <c r="AN17" s="516"/>
      <c r="AO17" s="516"/>
      <c r="AP17" s="517"/>
    </row>
    <row r="18" spans="1:42" ht="13.5" customHeight="1" x14ac:dyDescent="0.25">
      <c r="A18" s="354" t="s">
        <v>84</v>
      </c>
      <c r="B18" s="355"/>
      <c r="C18" s="355"/>
      <c r="D18" s="355"/>
      <c r="E18" s="355"/>
      <c r="F18" s="355"/>
      <c r="G18" s="565">
        <f>0.75*265360</f>
        <v>199020</v>
      </c>
      <c r="H18" s="565"/>
      <c r="I18" s="565"/>
      <c r="J18" s="565"/>
      <c r="K18" s="565"/>
      <c r="L18" s="565"/>
      <c r="M18" s="565"/>
      <c r="N18" s="565"/>
      <c r="O18" s="565"/>
      <c r="P18" s="565">
        <f>0.25*265360</f>
        <v>66340</v>
      </c>
      <c r="Q18" s="565"/>
      <c r="R18" s="565"/>
      <c r="S18" s="565"/>
      <c r="T18" s="565"/>
      <c r="U18" s="565"/>
      <c r="V18" s="565"/>
      <c r="W18" s="565"/>
      <c r="X18" s="565"/>
      <c r="Y18" s="565">
        <f>G18+P18</f>
        <v>265360</v>
      </c>
      <c r="Z18" s="565"/>
      <c r="AA18" s="565"/>
      <c r="AB18" s="565"/>
      <c r="AC18" s="565"/>
      <c r="AD18" s="565"/>
      <c r="AE18" s="565"/>
      <c r="AF18" s="565"/>
      <c r="AG18" s="565"/>
      <c r="AH18" s="565">
        <f>0.05*Y18</f>
        <v>13268</v>
      </c>
      <c r="AI18" s="565"/>
      <c r="AJ18" s="565"/>
      <c r="AK18" s="565"/>
      <c r="AL18" s="565"/>
      <c r="AM18" s="565"/>
      <c r="AN18" s="565"/>
      <c r="AO18" s="565"/>
      <c r="AP18" s="694"/>
    </row>
    <row r="19" spans="1:42" ht="13.5" customHeight="1" x14ac:dyDescent="0.25">
      <c r="A19" s="354" t="s">
        <v>72</v>
      </c>
      <c r="B19" s="355"/>
      <c r="C19" s="355"/>
      <c r="D19" s="355"/>
      <c r="E19" s="355"/>
      <c r="F19" s="355"/>
      <c r="G19" s="565">
        <f>'SRMC Request Sample'!G18</f>
        <v>150000</v>
      </c>
      <c r="H19" s="565"/>
      <c r="I19" s="565"/>
      <c r="J19" s="565"/>
      <c r="K19" s="565"/>
      <c r="L19" s="565"/>
      <c r="M19" s="565"/>
      <c r="N19" s="565"/>
      <c r="O19" s="565"/>
      <c r="P19" s="565">
        <f>'SRMC Request Sample'!O18</f>
        <v>50000</v>
      </c>
      <c r="Q19" s="565"/>
      <c r="R19" s="565"/>
      <c r="S19" s="565"/>
      <c r="T19" s="565"/>
      <c r="U19" s="565"/>
      <c r="V19" s="565"/>
      <c r="W19" s="565"/>
      <c r="X19" s="565"/>
      <c r="Y19" s="565">
        <f>G19+P19</f>
        <v>200000</v>
      </c>
      <c r="Z19" s="565"/>
      <c r="AA19" s="565"/>
      <c r="AB19" s="565"/>
      <c r="AC19" s="565"/>
      <c r="AD19" s="565"/>
      <c r="AE19" s="565"/>
      <c r="AF19" s="565"/>
      <c r="AG19" s="565"/>
      <c r="AH19" s="565">
        <f>'SRMC Request Sample'!AE18</f>
        <v>10000</v>
      </c>
      <c r="AI19" s="565"/>
      <c r="AJ19" s="565"/>
      <c r="AK19" s="565"/>
      <c r="AL19" s="565"/>
      <c r="AM19" s="565"/>
      <c r="AN19" s="565"/>
      <c r="AO19" s="565"/>
      <c r="AP19" s="694"/>
    </row>
    <row r="20" spans="1:42" ht="13.5" customHeight="1" x14ac:dyDescent="0.3">
      <c r="A20" s="354" t="s">
        <v>73</v>
      </c>
      <c r="B20" s="355"/>
      <c r="C20" s="355"/>
      <c r="D20" s="355"/>
      <c r="E20" s="355"/>
      <c r="F20" s="355"/>
      <c r="G20" s="514">
        <f>G18+G19</f>
        <v>349020</v>
      </c>
      <c r="H20" s="514"/>
      <c r="I20" s="514"/>
      <c r="J20" s="514"/>
      <c r="K20" s="514"/>
      <c r="L20" s="514"/>
      <c r="M20" s="514"/>
      <c r="N20" s="514"/>
      <c r="O20" s="514"/>
      <c r="P20" s="514">
        <f>P18+P19</f>
        <v>116340</v>
      </c>
      <c r="Q20" s="514"/>
      <c r="R20" s="514"/>
      <c r="S20" s="514"/>
      <c r="T20" s="514"/>
      <c r="U20" s="514"/>
      <c r="V20" s="514"/>
      <c r="W20" s="514"/>
      <c r="X20" s="514"/>
      <c r="Y20" s="514">
        <f t="shared" ref="Y20" si="0">G20+P20</f>
        <v>465360</v>
      </c>
      <c r="Z20" s="514"/>
      <c r="AA20" s="514"/>
      <c r="AB20" s="514"/>
      <c r="AC20" s="514"/>
      <c r="AD20" s="514"/>
      <c r="AE20" s="514"/>
      <c r="AF20" s="514"/>
      <c r="AG20" s="514"/>
      <c r="AH20" s="514">
        <f>AH18+AH19</f>
        <v>23268</v>
      </c>
      <c r="AI20" s="514"/>
      <c r="AJ20" s="514"/>
      <c r="AK20" s="514"/>
      <c r="AL20" s="514"/>
      <c r="AM20" s="514"/>
      <c r="AN20" s="514"/>
      <c r="AO20" s="514"/>
      <c r="AP20" s="515"/>
    </row>
    <row r="21" spans="1:42" ht="13.5" customHeight="1" x14ac:dyDescent="0.25">
      <c r="A21" s="354" t="s">
        <v>74</v>
      </c>
      <c r="B21" s="355"/>
      <c r="C21" s="355"/>
      <c r="D21" s="355"/>
      <c r="E21" s="355"/>
      <c r="F21" s="355"/>
      <c r="G21" s="522">
        <f>IF(Y20=0,0,G20/Y20)</f>
        <v>0.75</v>
      </c>
      <c r="H21" s="522"/>
      <c r="I21" s="522"/>
      <c r="J21" s="522"/>
      <c r="K21" s="522"/>
      <c r="L21" s="522"/>
      <c r="M21" s="522"/>
      <c r="N21" s="522"/>
      <c r="O21" s="522"/>
      <c r="P21" s="522">
        <f>IF(Y20=0,0,Y21-G21)</f>
        <v>0.25</v>
      </c>
      <c r="Q21" s="522"/>
      <c r="R21" s="522"/>
      <c r="S21" s="522"/>
      <c r="T21" s="522"/>
      <c r="U21" s="522"/>
      <c r="V21" s="522"/>
      <c r="W21" s="522"/>
      <c r="X21" s="522"/>
      <c r="Y21" s="552">
        <f>IF(Y20=0,0,Y20/Y20)</f>
        <v>1</v>
      </c>
      <c r="Z21" s="553"/>
      <c r="AA21" s="553"/>
      <c r="AB21" s="553"/>
      <c r="AC21" s="553"/>
      <c r="AD21" s="553"/>
      <c r="AE21" s="553"/>
      <c r="AF21" s="553"/>
      <c r="AG21" s="554"/>
      <c r="AH21" s="520"/>
      <c r="AI21" s="520"/>
      <c r="AJ21" s="520"/>
      <c r="AK21" s="520"/>
      <c r="AL21" s="520"/>
      <c r="AM21" s="520"/>
      <c r="AN21" s="520"/>
      <c r="AO21" s="520"/>
      <c r="AP21" s="521"/>
    </row>
    <row r="22" spans="1:42" ht="15" customHeight="1" x14ac:dyDescent="0.3">
      <c r="A22" s="547" t="s">
        <v>107</v>
      </c>
      <c r="B22" s="548"/>
      <c r="C22" s="548"/>
      <c r="D22" s="548"/>
      <c r="E22" s="548"/>
      <c r="F22" s="548"/>
      <c r="G22" s="548"/>
      <c r="H22" s="548"/>
      <c r="I22" s="548"/>
      <c r="J22" s="548"/>
      <c r="K22" s="548"/>
      <c r="L22" s="548"/>
      <c r="M22" s="548"/>
      <c r="N22" s="548"/>
      <c r="O22" s="549"/>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7"/>
    </row>
    <row r="23" spans="1:42" ht="13.5" customHeight="1" x14ac:dyDescent="0.25">
      <c r="A23" s="354" t="s">
        <v>84</v>
      </c>
      <c r="B23" s="355"/>
      <c r="C23" s="355"/>
      <c r="D23" s="355"/>
      <c r="E23" s="355"/>
      <c r="F23" s="355"/>
      <c r="G23" s="565">
        <f>0.75*7000000</f>
        <v>5250000</v>
      </c>
      <c r="H23" s="565"/>
      <c r="I23" s="565"/>
      <c r="J23" s="565"/>
      <c r="K23" s="565"/>
      <c r="L23" s="565"/>
      <c r="M23" s="565"/>
      <c r="N23" s="565"/>
      <c r="O23" s="565"/>
      <c r="P23" s="565">
        <f>0.25*7000000</f>
        <v>1750000</v>
      </c>
      <c r="Q23" s="565"/>
      <c r="R23" s="565"/>
      <c r="S23" s="565"/>
      <c r="T23" s="565"/>
      <c r="U23" s="565"/>
      <c r="V23" s="565"/>
      <c r="W23" s="565"/>
      <c r="X23" s="565"/>
      <c r="Y23" s="565">
        <f>G23+P23</f>
        <v>7000000</v>
      </c>
      <c r="Z23" s="565"/>
      <c r="AA23" s="565"/>
      <c r="AB23" s="565"/>
      <c r="AC23" s="565"/>
      <c r="AD23" s="565"/>
      <c r="AE23" s="565"/>
      <c r="AF23" s="565"/>
      <c r="AG23" s="565"/>
      <c r="AH23" s="565">
        <f>0.05*Y23</f>
        <v>350000</v>
      </c>
      <c r="AI23" s="565"/>
      <c r="AJ23" s="565"/>
      <c r="AK23" s="565"/>
      <c r="AL23" s="565"/>
      <c r="AM23" s="565"/>
      <c r="AN23" s="565"/>
      <c r="AO23" s="565"/>
      <c r="AP23" s="694"/>
    </row>
    <row r="24" spans="1:42" ht="13.5" customHeight="1" x14ac:dyDescent="0.25">
      <c r="A24" s="354" t="s">
        <v>72</v>
      </c>
      <c r="B24" s="355"/>
      <c r="C24" s="355"/>
      <c r="D24" s="355"/>
      <c r="E24" s="355"/>
      <c r="F24" s="355"/>
      <c r="G24" s="565">
        <f>'SRMC Request Sample'!G20</f>
        <v>750000</v>
      </c>
      <c r="H24" s="565"/>
      <c r="I24" s="565"/>
      <c r="J24" s="565"/>
      <c r="K24" s="565"/>
      <c r="L24" s="565"/>
      <c r="M24" s="565"/>
      <c r="N24" s="565"/>
      <c r="O24" s="565"/>
      <c r="P24" s="565">
        <f>'SRMC Request Sample'!O20</f>
        <v>250000</v>
      </c>
      <c r="Q24" s="565"/>
      <c r="R24" s="565"/>
      <c r="S24" s="565"/>
      <c r="T24" s="565"/>
      <c r="U24" s="565"/>
      <c r="V24" s="565"/>
      <c r="W24" s="565"/>
      <c r="X24" s="565"/>
      <c r="Y24" s="565">
        <f>G24+P24</f>
        <v>1000000</v>
      </c>
      <c r="Z24" s="565"/>
      <c r="AA24" s="565"/>
      <c r="AB24" s="565"/>
      <c r="AC24" s="565"/>
      <c r="AD24" s="565"/>
      <c r="AE24" s="565"/>
      <c r="AF24" s="565"/>
      <c r="AG24" s="565"/>
      <c r="AH24" s="565">
        <f>'SRMC Request Sample'!AE20</f>
        <v>50000</v>
      </c>
      <c r="AI24" s="565"/>
      <c r="AJ24" s="565"/>
      <c r="AK24" s="565"/>
      <c r="AL24" s="565"/>
      <c r="AM24" s="565"/>
      <c r="AN24" s="565"/>
      <c r="AO24" s="565"/>
      <c r="AP24" s="694"/>
    </row>
    <row r="25" spans="1:42" ht="13.5" customHeight="1" x14ac:dyDescent="0.3">
      <c r="A25" s="354" t="s">
        <v>73</v>
      </c>
      <c r="B25" s="355"/>
      <c r="C25" s="355"/>
      <c r="D25" s="355"/>
      <c r="E25" s="355"/>
      <c r="F25" s="355"/>
      <c r="G25" s="514">
        <f>G23+G24</f>
        <v>6000000</v>
      </c>
      <c r="H25" s="514"/>
      <c r="I25" s="514"/>
      <c r="J25" s="514"/>
      <c r="K25" s="514"/>
      <c r="L25" s="514"/>
      <c r="M25" s="514"/>
      <c r="N25" s="514"/>
      <c r="O25" s="514"/>
      <c r="P25" s="514">
        <f>P23+P24</f>
        <v>2000000</v>
      </c>
      <c r="Q25" s="514"/>
      <c r="R25" s="514"/>
      <c r="S25" s="514"/>
      <c r="T25" s="514"/>
      <c r="U25" s="514"/>
      <c r="V25" s="514"/>
      <c r="W25" s="514"/>
      <c r="X25" s="514"/>
      <c r="Y25" s="514">
        <f t="shared" ref="Y25" si="1">G25+P25</f>
        <v>8000000</v>
      </c>
      <c r="Z25" s="514"/>
      <c r="AA25" s="514"/>
      <c r="AB25" s="514"/>
      <c r="AC25" s="514"/>
      <c r="AD25" s="514"/>
      <c r="AE25" s="514"/>
      <c r="AF25" s="514"/>
      <c r="AG25" s="514"/>
      <c r="AH25" s="514">
        <f>AH23+AH24</f>
        <v>400000</v>
      </c>
      <c r="AI25" s="514"/>
      <c r="AJ25" s="514"/>
      <c r="AK25" s="514"/>
      <c r="AL25" s="514"/>
      <c r="AM25" s="514"/>
      <c r="AN25" s="514"/>
      <c r="AO25" s="514"/>
      <c r="AP25" s="515"/>
    </row>
    <row r="26" spans="1:42" ht="13.5" customHeight="1" x14ac:dyDescent="0.25">
      <c r="A26" s="354" t="s">
        <v>74</v>
      </c>
      <c r="B26" s="355"/>
      <c r="C26" s="355"/>
      <c r="D26" s="355"/>
      <c r="E26" s="355"/>
      <c r="F26" s="355"/>
      <c r="G26" s="522">
        <f>IF(Y25=0,0,G25/Y25)</f>
        <v>0.75</v>
      </c>
      <c r="H26" s="522"/>
      <c r="I26" s="522"/>
      <c r="J26" s="522"/>
      <c r="K26" s="522"/>
      <c r="L26" s="522"/>
      <c r="M26" s="522"/>
      <c r="N26" s="522"/>
      <c r="O26" s="522"/>
      <c r="P26" s="522">
        <f>IF(Y25=0,0,Y26-G26)</f>
        <v>0.25</v>
      </c>
      <c r="Q26" s="522"/>
      <c r="R26" s="522"/>
      <c r="S26" s="522"/>
      <c r="T26" s="522"/>
      <c r="U26" s="522"/>
      <c r="V26" s="522"/>
      <c r="W26" s="522"/>
      <c r="X26" s="522"/>
      <c r="Y26" s="522">
        <f>IF(Y25=0,0,Y25/Y25)</f>
        <v>1</v>
      </c>
      <c r="Z26" s="522"/>
      <c r="AA26" s="522"/>
      <c r="AB26" s="522"/>
      <c r="AC26" s="522"/>
      <c r="AD26" s="522"/>
      <c r="AE26" s="522"/>
      <c r="AF26" s="522"/>
      <c r="AG26" s="522"/>
      <c r="AH26" s="520"/>
      <c r="AI26" s="520"/>
      <c r="AJ26" s="520"/>
      <c r="AK26" s="520"/>
      <c r="AL26" s="520"/>
      <c r="AM26" s="520"/>
      <c r="AN26" s="520"/>
      <c r="AO26" s="520"/>
      <c r="AP26" s="521"/>
    </row>
    <row r="27" spans="1:42" ht="15" customHeight="1" x14ac:dyDescent="0.3">
      <c r="A27" s="544" t="s">
        <v>106</v>
      </c>
      <c r="B27" s="516"/>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516"/>
      <c r="AO27" s="516"/>
      <c r="AP27" s="517"/>
    </row>
    <row r="28" spans="1:42" ht="13.5" customHeight="1" x14ac:dyDescent="0.3">
      <c r="A28" s="562"/>
      <c r="B28" s="563"/>
      <c r="C28" s="563"/>
      <c r="D28" s="563"/>
      <c r="E28" s="563"/>
      <c r="F28" s="564"/>
      <c r="G28" s="514">
        <f>G20+G25</f>
        <v>6349020</v>
      </c>
      <c r="H28" s="514"/>
      <c r="I28" s="514"/>
      <c r="J28" s="514"/>
      <c r="K28" s="514"/>
      <c r="L28" s="514"/>
      <c r="M28" s="514"/>
      <c r="N28" s="514"/>
      <c r="O28" s="514"/>
      <c r="P28" s="514">
        <f>P20+P25</f>
        <v>2116340</v>
      </c>
      <c r="Q28" s="514"/>
      <c r="R28" s="514"/>
      <c r="S28" s="514"/>
      <c r="T28" s="514"/>
      <c r="U28" s="514"/>
      <c r="V28" s="514"/>
      <c r="W28" s="514"/>
      <c r="X28" s="514"/>
      <c r="Y28" s="514">
        <f>G28+P28</f>
        <v>8465360</v>
      </c>
      <c r="Z28" s="514"/>
      <c r="AA28" s="514"/>
      <c r="AB28" s="514"/>
      <c r="AC28" s="514"/>
      <c r="AD28" s="514"/>
      <c r="AE28" s="514"/>
      <c r="AF28" s="514"/>
      <c r="AG28" s="514"/>
      <c r="AH28" s="514">
        <f>AH20+AH25</f>
        <v>423268</v>
      </c>
      <c r="AI28" s="514"/>
      <c r="AJ28" s="514"/>
      <c r="AK28" s="514"/>
      <c r="AL28" s="514"/>
      <c r="AM28" s="514"/>
      <c r="AN28" s="514"/>
      <c r="AO28" s="514"/>
      <c r="AP28" s="515"/>
    </row>
    <row r="29" spans="1:42" ht="9" customHeight="1" x14ac:dyDescent="0.25">
      <c r="A29" s="529"/>
      <c r="B29" s="530"/>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1"/>
    </row>
    <row r="30" spans="1:42" ht="13.5" customHeight="1" x14ac:dyDescent="0.25">
      <c r="A30" s="18" t="s">
        <v>83</v>
      </c>
      <c r="K30" s="208" t="s">
        <v>58</v>
      </c>
      <c r="L30" s="208"/>
      <c r="M30" s="208"/>
      <c r="N30" s="2" t="s">
        <v>105</v>
      </c>
      <c r="O30" s="695">
        <f>IF(AH20=0,0,AH20/Y20)</f>
        <v>0.05</v>
      </c>
      <c r="P30" s="695"/>
      <c r="Q30" s="695"/>
      <c r="R30" s="201"/>
      <c r="S30" s="201"/>
      <c r="T30" s="208" t="s">
        <v>107</v>
      </c>
      <c r="U30" s="208"/>
      <c r="V30" s="208"/>
      <c r="W30" s="208"/>
      <c r="X30" s="208"/>
      <c r="Y30" s="208"/>
      <c r="Z30" s="208"/>
      <c r="AA30" s="208"/>
      <c r="AB30" s="208"/>
      <c r="AC30" s="34" t="s">
        <v>145</v>
      </c>
      <c r="AD30" s="695">
        <f>IF(AH25=0,0,AH25/Y25)</f>
        <v>0.05</v>
      </c>
      <c r="AE30" s="695"/>
      <c r="AF30" s="695"/>
      <c r="AG30" s="201"/>
      <c r="AH30" s="201"/>
      <c r="AI30" s="201"/>
      <c r="AJ30" s="201"/>
      <c r="AK30" s="201"/>
      <c r="AL30" s="201"/>
      <c r="AM30" s="201"/>
      <c r="AN30" s="201"/>
      <c r="AO30" s="201"/>
      <c r="AP30" s="202"/>
    </row>
    <row r="31" spans="1:42" ht="4.5" customHeight="1" x14ac:dyDescent="0.25">
      <c r="A31" s="200"/>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2"/>
    </row>
    <row r="32" spans="1:42" ht="13.5" customHeight="1" x14ac:dyDescent="0.25">
      <c r="A32" s="200" t="s">
        <v>75</v>
      </c>
      <c r="B32" s="201"/>
      <c r="C32" s="201"/>
      <c r="D32" s="201"/>
      <c r="E32" s="201"/>
      <c r="F32" s="201"/>
      <c r="G32" s="201"/>
      <c r="H32" s="489"/>
      <c r="I32" s="8">
        <v>1</v>
      </c>
      <c r="J32" s="545" t="s">
        <v>39</v>
      </c>
      <c r="K32" s="208"/>
      <c r="L32" s="546"/>
      <c r="M32" s="8"/>
      <c r="N32" s="545" t="s">
        <v>40</v>
      </c>
      <c r="O32" s="208"/>
      <c r="P32" s="208"/>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2"/>
    </row>
    <row r="33" spans="1:42" ht="3" customHeight="1" x14ac:dyDescent="0.25">
      <c r="A33" s="200"/>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2"/>
    </row>
    <row r="34" spans="1:42" ht="13.5" customHeight="1" x14ac:dyDescent="0.25">
      <c r="A34" s="200" t="s">
        <v>76</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2"/>
    </row>
    <row r="35" spans="1:42" ht="3" customHeight="1" x14ac:dyDescent="0.25">
      <c r="A35" s="200"/>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2"/>
    </row>
    <row r="36" spans="1:42" ht="13.5" customHeight="1" x14ac:dyDescent="0.25">
      <c r="A36" s="200" t="s">
        <v>77</v>
      </c>
      <c r="B36" s="201"/>
      <c r="C36" s="201"/>
      <c r="D36" s="201"/>
      <c r="E36" s="201"/>
      <c r="F36" s="201"/>
      <c r="G36" s="201"/>
      <c r="H36" s="201"/>
      <c r="I36" s="557">
        <f>'Pre-Award SRMC Sample'!AC39</f>
        <v>8025</v>
      </c>
      <c r="J36" s="557"/>
      <c r="K36" s="557"/>
      <c r="L36" s="557"/>
      <c r="M36" s="557"/>
      <c r="N36" s="557"/>
      <c r="O36" s="557"/>
      <c r="P36" s="557"/>
      <c r="Q36" s="557"/>
      <c r="R36" s="201"/>
      <c r="S36" s="201"/>
      <c r="T36" s="208" t="s">
        <v>78</v>
      </c>
      <c r="U36" s="208"/>
      <c r="V36" s="208"/>
      <c r="W36" s="208"/>
      <c r="X36" s="208"/>
      <c r="Y36" s="208"/>
      <c r="Z36" s="208"/>
      <c r="AA36" s="208"/>
      <c r="AB36" s="208"/>
      <c r="AC36" s="558">
        <f>'Pre-Award SRMC Sample'!AA40</f>
        <v>43374</v>
      </c>
      <c r="AD36" s="558"/>
      <c r="AE36" s="558"/>
      <c r="AF36" s="558"/>
      <c r="AG36" s="558"/>
      <c r="AH36" s="558"/>
      <c r="AI36" s="558"/>
      <c r="AJ36" s="558"/>
      <c r="AK36" s="558"/>
      <c r="AL36" s="558"/>
      <c r="AM36" s="558"/>
      <c r="AN36" s="201"/>
      <c r="AO36" s="201"/>
      <c r="AP36" s="202"/>
    </row>
    <row r="37" spans="1:42" ht="4.5" customHeight="1" x14ac:dyDescent="0.25">
      <c r="A37" s="200"/>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2"/>
    </row>
    <row r="38" spans="1:42" ht="13.5" customHeight="1" x14ac:dyDescent="0.25">
      <c r="A38" s="200" t="s">
        <v>85</v>
      </c>
      <c r="B38" s="201"/>
      <c r="C38" s="201"/>
      <c r="D38" s="201"/>
      <c r="E38" s="201"/>
      <c r="F38" s="201"/>
      <c r="G38" s="201"/>
      <c r="H38" s="201"/>
      <c r="I38" s="201"/>
      <c r="J38" s="201"/>
      <c r="K38" s="201"/>
      <c r="L38" s="201"/>
      <c r="M38" s="201"/>
      <c r="N38" s="201"/>
      <c r="O38" s="201"/>
      <c r="P38" s="201"/>
      <c r="Q38" s="201"/>
      <c r="R38" s="201"/>
      <c r="S38" s="201"/>
      <c r="T38" s="201"/>
      <c r="U38" s="489"/>
      <c r="V38" s="8">
        <v>1</v>
      </c>
      <c r="W38" s="545" t="s">
        <v>39</v>
      </c>
      <c r="X38" s="208"/>
      <c r="Y38" s="546"/>
      <c r="Z38" s="8"/>
      <c r="AA38" s="545" t="s">
        <v>40</v>
      </c>
      <c r="AB38" s="208"/>
      <c r="AC38" s="208"/>
      <c r="AD38" s="299" t="s">
        <v>86</v>
      </c>
      <c r="AE38" s="299"/>
      <c r="AF38" s="299"/>
      <c r="AG38" s="299"/>
      <c r="AH38" s="299"/>
      <c r="AI38" s="299"/>
      <c r="AJ38" s="299"/>
      <c r="AK38" s="299"/>
      <c r="AL38" s="299"/>
      <c r="AM38" s="299"/>
      <c r="AN38" s="299"/>
      <c r="AO38" s="299"/>
      <c r="AP38" s="400"/>
    </row>
    <row r="39" spans="1:42" ht="6" customHeight="1" x14ac:dyDescent="0.25">
      <c r="A39" s="200"/>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2"/>
    </row>
    <row r="40" spans="1:42" ht="13.5" customHeight="1" x14ac:dyDescent="0.3">
      <c r="A40" s="559" t="s">
        <v>87</v>
      </c>
      <c r="B40" s="560"/>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1"/>
    </row>
    <row r="41" spans="1:42" ht="13.5" customHeight="1" x14ac:dyDescent="0.3">
      <c r="A41" s="569"/>
      <c r="B41" s="570"/>
      <c r="C41" s="570"/>
      <c r="D41" s="570"/>
      <c r="E41" s="696" t="s">
        <v>58</v>
      </c>
      <c r="F41" s="696"/>
      <c r="G41" s="696"/>
      <c r="H41" s="696"/>
      <c r="I41" s="696"/>
      <c r="J41" s="696"/>
      <c r="K41" s="696"/>
      <c r="L41" s="696"/>
      <c r="M41" s="696"/>
      <c r="N41" s="696" t="s">
        <v>59</v>
      </c>
      <c r="O41" s="696"/>
      <c r="P41" s="696"/>
      <c r="Q41" s="696"/>
      <c r="R41" s="696"/>
      <c r="S41" s="696"/>
      <c r="T41" s="696"/>
      <c r="U41" s="696"/>
      <c r="V41" s="696"/>
      <c r="W41" s="697" t="s">
        <v>180</v>
      </c>
      <c r="X41" s="697"/>
      <c r="Y41" s="697"/>
      <c r="Z41" s="697"/>
      <c r="AA41" s="697"/>
      <c r="AB41" s="697"/>
      <c r="AC41" s="697"/>
      <c r="AD41" s="697"/>
      <c r="AE41" s="697"/>
      <c r="AF41" s="550" t="s">
        <v>90</v>
      </c>
      <c r="AG41" s="550"/>
      <c r="AH41" s="550"/>
      <c r="AI41" s="550"/>
      <c r="AJ41" s="550"/>
      <c r="AK41" s="550"/>
      <c r="AL41" s="550"/>
      <c r="AM41" s="550"/>
      <c r="AN41" s="550"/>
      <c r="AO41" s="550"/>
      <c r="AP41" s="551"/>
    </row>
    <row r="42" spans="1:42" ht="13.5" customHeight="1" x14ac:dyDescent="0.3">
      <c r="A42" s="544" t="s">
        <v>88</v>
      </c>
      <c r="B42" s="516"/>
      <c r="C42" s="516"/>
      <c r="D42" s="516"/>
      <c r="E42" s="701">
        <v>13268</v>
      </c>
      <c r="F42" s="701"/>
      <c r="G42" s="701"/>
      <c r="H42" s="701"/>
      <c r="I42" s="701"/>
      <c r="J42" s="701"/>
      <c r="K42" s="701"/>
      <c r="L42" s="701"/>
      <c r="M42" s="701"/>
      <c r="N42" s="701">
        <v>175000</v>
      </c>
      <c r="O42" s="701"/>
      <c r="P42" s="701"/>
      <c r="Q42" s="701"/>
      <c r="R42" s="701"/>
      <c r="S42" s="701"/>
      <c r="T42" s="701"/>
      <c r="U42" s="701"/>
      <c r="V42" s="701"/>
      <c r="W42" s="701">
        <v>175000</v>
      </c>
      <c r="X42" s="701"/>
      <c r="Y42" s="701"/>
      <c r="Z42" s="701"/>
      <c r="AA42" s="701"/>
      <c r="AB42" s="701"/>
      <c r="AC42" s="701"/>
      <c r="AD42" s="701"/>
      <c r="AE42" s="701"/>
      <c r="AF42" s="571">
        <f>SUM(E42:AE42)</f>
        <v>363268</v>
      </c>
      <c r="AG42" s="571"/>
      <c r="AH42" s="571"/>
      <c r="AI42" s="571"/>
      <c r="AJ42" s="571"/>
      <c r="AK42" s="571"/>
      <c r="AL42" s="571"/>
      <c r="AM42" s="571"/>
      <c r="AN42" s="571"/>
      <c r="AO42" s="571"/>
      <c r="AP42" s="572"/>
    </row>
    <row r="43" spans="1:42" ht="13.5" customHeight="1" x14ac:dyDescent="0.3">
      <c r="A43" s="541" t="s">
        <v>96</v>
      </c>
      <c r="B43" s="542"/>
      <c r="C43" s="542"/>
      <c r="D43" s="543"/>
      <c r="E43" s="702">
        <f>'SRMC Request Sample'!A80</f>
        <v>10000</v>
      </c>
      <c r="F43" s="703"/>
      <c r="G43" s="703"/>
      <c r="H43" s="703"/>
      <c r="I43" s="703"/>
      <c r="J43" s="703"/>
      <c r="K43" s="703"/>
      <c r="L43" s="703"/>
      <c r="M43" s="704"/>
      <c r="N43" s="702">
        <f>'SRMC Request Sample'!J80</f>
        <v>25000</v>
      </c>
      <c r="O43" s="703"/>
      <c r="P43" s="703"/>
      <c r="Q43" s="703"/>
      <c r="R43" s="703"/>
      <c r="S43" s="703"/>
      <c r="T43" s="703"/>
      <c r="U43" s="703"/>
      <c r="V43" s="704"/>
      <c r="W43" s="702">
        <f>'SRMC Request Sample'!S80</f>
        <v>25000</v>
      </c>
      <c r="X43" s="703"/>
      <c r="Y43" s="703"/>
      <c r="Z43" s="703"/>
      <c r="AA43" s="703"/>
      <c r="AB43" s="703"/>
      <c r="AC43" s="703"/>
      <c r="AD43" s="703"/>
      <c r="AE43" s="704"/>
      <c r="AF43" s="535">
        <f>SUM(E43:AE43)</f>
        <v>60000</v>
      </c>
      <c r="AG43" s="536"/>
      <c r="AH43" s="536"/>
      <c r="AI43" s="536"/>
      <c r="AJ43" s="536"/>
      <c r="AK43" s="536"/>
      <c r="AL43" s="536"/>
      <c r="AM43" s="536"/>
      <c r="AN43" s="536"/>
      <c r="AO43" s="536"/>
      <c r="AP43" s="537"/>
    </row>
    <row r="44" spans="1:42" ht="13.5" customHeight="1" x14ac:dyDescent="0.3">
      <c r="A44" s="544" t="s">
        <v>89</v>
      </c>
      <c r="B44" s="516"/>
      <c r="C44" s="516"/>
      <c r="D44" s="516"/>
      <c r="E44" s="571">
        <f>E42+E43</f>
        <v>23268</v>
      </c>
      <c r="F44" s="571"/>
      <c r="G44" s="571"/>
      <c r="H44" s="571"/>
      <c r="I44" s="571"/>
      <c r="J44" s="571"/>
      <c r="K44" s="571"/>
      <c r="L44" s="571"/>
      <c r="M44" s="571"/>
      <c r="N44" s="571">
        <f>N42+N43</f>
        <v>200000</v>
      </c>
      <c r="O44" s="571"/>
      <c r="P44" s="571"/>
      <c r="Q44" s="571"/>
      <c r="R44" s="571"/>
      <c r="S44" s="571"/>
      <c r="T44" s="571"/>
      <c r="U44" s="571"/>
      <c r="V44" s="571"/>
      <c r="W44" s="571">
        <f>W42+W43</f>
        <v>200000</v>
      </c>
      <c r="X44" s="571"/>
      <c r="Y44" s="571"/>
      <c r="Z44" s="571"/>
      <c r="AA44" s="571"/>
      <c r="AB44" s="571"/>
      <c r="AC44" s="571"/>
      <c r="AD44" s="571"/>
      <c r="AE44" s="571"/>
      <c r="AF44" s="571">
        <f>SUM(E44:AE44)</f>
        <v>423268</v>
      </c>
      <c r="AG44" s="571"/>
      <c r="AH44" s="571"/>
      <c r="AI44" s="571"/>
      <c r="AJ44" s="571"/>
      <c r="AK44" s="571"/>
      <c r="AL44" s="571"/>
      <c r="AM44" s="571"/>
      <c r="AN44" s="571"/>
      <c r="AO44" s="571"/>
      <c r="AP44" s="572"/>
    </row>
    <row r="45" spans="1:42" ht="9" customHeight="1" x14ac:dyDescent="0.25">
      <c r="A45" s="200"/>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2"/>
    </row>
    <row r="46" spans="1:42" ht="15" customHeight="1" x14ac:dyDescent="0.3">
      <c r="A46" s="532" t="s">
        <v>70</v>
      </c>
      <c r="B46" s="533"/>
      <c r="C46" s="533"/>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3"/>
      <c r="AP46" s="534"/>
    </row>
    <row r="47" spans="1:42" ht="15" customHeight="1" x14ac:dyDescent="0.25">
      <c r="A47" s="526" t="s">
        <v>71</v>
      </c>
      <c r="B47" s="527"/>
      <c r="C47" s="527"/>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8"/>
    </row>
    <row r="48" spans="1:42" ht="120" customHeight="1" x14ac:dyDescent="0.25">
      <c r="A48" s="698" t="s">
        <v>147</v>
      </c>
      <c r="B48" s="699"/>
      <c r="C48" s="699"/>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700"/>
    </row>
    <row r="49" spans="1:42" ht="4.5" customHeight="1" x14ac:dyDescent="0.25">
      <c r="A49" s="443"/>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5"/>
    </row>
    <row r="50" spans="1:42" ht="8.25" customHeight="1" thickBot="1" x14ac:dyDescent="0.3">
      <c r="A50" s="335"/>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7"/>
    </row>
  </sheetData>
  <sheetProtection sheet="1" objects="1" scenarios="1"/>
  <mergeCells count="145">
    <mergeCell ref="A5:E5"/>
    <mergeCell ref="F5:AP5"/>
    <mergeCell ref="A46:AP46"/>
    <mergeCell ref="A47:AP47"/>
    <mergeCell ref="A48:AP48"/>
    <mergeCell ref="A44:D44"/>
    <mergeCell ref="E44:M44"/>
    <mergeCell ref="N44:V44"/>
    <mergeCell ref="W44:AE44"/>
    <mergeCell ref="AF44:AP44"/>
    <mergeCell ref="A45:AP45"/>
    <mergeCell ref="A42:D42"/>
    <mergeCell ref="E42:M42"/>
    <mergeCell ref="N42:V42"/>
    <mergeCell ref="W42:AE42"/>
    <mergeCell ref="AF42:AP42"/>
    <mergeCell ref="A43:D43"/>
    <mergeCell ref="E43:M43"/>
    <mergeCell ref="N43:V43"/>
    <mergeCell ref="W43:AE43"/>
    <mergeCell ref="AF43:AP43"/>
    <mergeCell ref="A40:AP40"/>
    <mergeCell ref="A41:D41"/>
    <mergeCell ref="E41:M41"/>
    <mergeCell ref="N41:V41"/>
    <mergeCell ref="W41:AE41"/>
    <mergeCell ref="AF41:AP41"/>
    <mergeCell ref="A37:AP37"/>
    <mergeCell ref="A38:U38"/>
    <mergeCell ref="W38:Y38"/>
    <mergeCell ref="AA38:AC38"/>
    <mergeCell ref="AD38:AP38"/>
    <mergeCell ref="A39:AP39"/>
    <mergeCell ref="A34:AP34"/>
    <mergeCell ref="A35:AP35"/>
    <mergeCell ref="A36:H36"/>
    <mergeCell ref="I36:Q36"/>
    <mergeCell ref="R36:S36"/>
    <mergeCell ref="T36:AB36"/>
    <mergeCell ref="AC36:AM36"/>
    <mergeCell ref="AN36:AP36"/>
    <mergeCell ref="A31:AP31"/>
    <mergeCell ref="A32:H32"/>
    <mergeCell ref="J32:L32"/>
    <mergeCell ref="N32:P32"/>
    <mergeCell ref="Q32:AP32"/>
    <mergeCell ref="A33:AP33"/>
    <mergeCell ref="K30:M30"/>
    <mergeCell ref="O30:Q30"/>
    <mergeCell ref="R30:S30"/>
    <mergeCell ref="AD30:AF30"/>
    <mergeCell ref="A28:F28"/>
    <mergeCell ref="G28:O28"/>
    <mergeCell ref="P28:X28"/>
    <mergeCell ref="Y28:AG28"/>
    <mergeCell ref="AH28:AP28"/>
    <mergeCell ref="A29:AP29"/>
    <mergeCell ref="T30:AB30"/>
    <mergeCell ref="AG30:AP30"/>
    <mergeCell ref="A26:F26"/>
    <mergeCell ref="G26:O26"/>
    <mergeCell ref="P26:X26"/>
    <mergeCell ref="Y26:AG26"/>
    <mergeCell ref="AH26:AP26"/>
    <mergeCell ref="A27:F27"/>
    <mergeCell ref="G27:O27"/>
    <mergeCell ref="P27:X27"/>
    <mergeCell ref="Y27:AG27"/>
    <mergeCell ref="AH27:AP27"/>
    <mergeCell ref="A24:F24"/>
    <mergeCell ref="G24:O24"/>
    <mergeCell ref="P24:X24"/>
    <mergeCell ref="Y24:AG24"/>
    <mergeCell ref="AH24:AP24"/>
    <mergeCell ref="A25:F25"/>
    <mergeCell ref="G25:O25"/>
    <mergeCell ref="P25:X25"/>
    <mergeCell ref="Y25:AG25"/>
    <mergeCell ref="AH25:AP25"/>
    <mergeCell ref="A22:O22"/>
    <mergeCell ref="P22:X22"/>
    <mergeCell ref="Y22:AG22"/>
    <mergeCell ref="AH22:AP22"/>
    <mergeCell ref="A23:F23"/>
    <mergeCell ref="G23:O23"/>
    <mergeCell ref="P23:X23"/>
    <mergeCell ref="Y23:AG23"/>
    <mergeCell ref="AH23:AP23"/>
    <mergeCell ref="A20:F20"/>
    <mergeCell ref="G20:O20"/>
    <mergeCell ref="P20:X20"/>
    <mergeCell ref="Y20:AG20"/>
    <mergeCell ref="AH20:AP20"/>
    <mergeCell ref="A21:F21"/>
    <mergeCell ref="G21:O21"/>
    <mergeCell ref="P21:X21"/>
    <mergeCell ref="Y21:AG21"/>
    <mergeCell ref="AH21:AP21"/>
    <mergeCell ref="A18:F18"/>
    <mergeCell ref="G18:O18"/>
    <mergeCell ref="P18:X18"/>
    <mergeCell ref="Y18:AG18"/>
    <mergeCell ref="AH18:AP18"/>
    <mergeCell ref="A19:F19"/>
    <mergeCell ref="G19:O19"/>
    <mergeCell ref="P19:X19"/>
    <mergeCell ref="Y19:AG19"/>
    <mergeCell ref="AH19:AP19"/>
    <mergeCell ref="A15:AP15"/>
    <mergeCell ref="A16:AP16"/>
    <mergeCell ref="A17:F17"/>
    <mergeCell ref="G17:O17"/>
    <mergeCell ref="P17:X17"/>
    <mergeCell ref="Y17:AG17"/>
    <mergeCell ref="AH17:AP17"/>
    <mergeCell ref="A11:C11"/>
    <mergeCell ref="D11:U11"/>
    <mergeCell ref="W11:Y11"/>
    <mergeCell ref="Z11:AP11"/>
    <mergeCell ref="A12:AP12"/>
    <mergeCell ref="A13:AP13"/>
    <mergeCell ref="A49:AP49"/>
    <mergeCell ref="A50:AP50"/>
    <mergeCell ref="A1:AP1"/>
    <mergeCell ref="A2:AP2"/>
    <mergeCell ref="A3:AP3"/>
    <mergeCell ref="A4:D4"/>
    <mergeCell ref="E4:O4"/>
    <mergeCell ref="Q4:S4"/>
    <mergeCell ref="T4:AB4"/>
    <mergeCell ref="AD4:AI4"/>
    <mergeCell ref="AJ4:AP4"/>
    <mergeCell ref="A9:C9"/>
    <mergeCell ref="D9:U9"/>
    <mergeCell ref="W9:Y9"/>
    <mergeCell ref="Z9:AP9"/>
    <mergeCell ref="A10:C10"/>
    <mergeCell ref="D10:U10"/>
    <mergeCell ref="V10:Y10"/>
    <mergeCell ref="Z10:AP10"/>
    <mergeCell ref="A6:E6"/>
    <mergeCell ref="F6:AP6"/>
    <mergeCell ref="A7:AP7"/>
    <mergeCell ref="A8:AP8"/>
    <mergeCell ref="A14:AP14"/>
  </mergeCells>
  <conditionalFormatting sqref="E42:AP44">
    <cfRule type="cellIs" dxfId="9" priority="4" operator="lessThan">
      <formula>0</formula>
    </cfRule>
  </conditionalFormatting>
  <conditionalFormatting sqref="G18:AP20 G23:AP25">
    <cfRule type="cellIs" dxfId="8" priority="3" operator="lessThan">
      <formula>0</formula>
    </cfRule>
  </conditionalFormatting>
  <conditionalFormatting sqref="G28:AP28">
    <cfRule type="cellIs" dxfId="7" priority="1" operator="lessThan">
      <formula>0</formula>
    </cfRule>
  </conditionalFormatting>
  <printOptions horizontalCentered="1"/>
  <pageMargins left="0.25" right="0.25" top="0.5" bottom="0.5" header="0.3" footer="0.3"/>
  <pageSetup scale="98" orientation="portrait" horizontalDpi="1200" verticalDpi="1200" r:id="rId1"/>
  <headerFooter>
    <oddFooter>&amp;L&amp;D&amp;R&amp;P of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6" id="{207D81D6-60FF-4F33-952C-138EFD793129}">
            <x14:iconSet iconSet="3Symbols2" showValue="0" custom="1">
              <x14:cfvo type="percent">
                <xm:f>0</xm:f>
              </x14:cfvo>
              <x14:cfvo type="num" gte="0">
                <xm:f>1</xm:f>
              </x14:cfvo>
              <x14:cfvo type="num">
                <xm:f>1</xm:f>
              </x14:cfvo>
              <x14:cfIcon iconSet="NoIcons" iconId="0"/>
              <x14:cfIcon iconSet="NoIcons" iconId="0"/>
              <x14:cfIcon iconSet="3Symbols2" iconId="2"/>
            </x14:iconSet>
          </x14:cfRule>
          <xm:sqref>I32 M32</xm:sqref>
        </x14:conditionalFormatting>
        <x14:conditionalFormatting xmlns:xm="http://schemas.microsoft.com/office/excel/2006/main">
          <x14:cfRule type="iconSet" priority="5" id="{6311D85E-CD7F-4A4B-A323-9F7E7C92636A}">
            <x14:iconSet showValue="0" custom="1">
              <x14:cfvo type="percent">
                <xm:f>0</xm:f>
              </x14:cfvo>
              <x14:cfvo type="num" gte="0">
                <xm:f>0</xm:f>
              </x14:cfvo>
              <x14:cfvo type="num">
                <xm:f>1</xm:f>
              </x14:cfvo>
              <x14:cfIcon iconSet="NoIcons" iconId="0"/>
              <x14:cfIcon iconSet="NoIcons" iconId="0"/>
              <x14:cfIcon iconSet="3Symbols2" iconId="2"/>
            </x14:iconSet>
          </x14:cfRule>
          <xm:sqref>V38 Z38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What is changing?" prompt="Select the option that best describes what is changing from the previous request." xr:uid="{00000000-0002-0000-0D00-000001000000}">
          <x14:formula1>
            <xm:f>'Data Validation'!$B$1:$B$13</xm:f>
          </x14:formula1>
          <xm:sqref>A14:AP14</xm:sqref>
        </x14:dataValidation>
        <x14:dataValidation type="list" allowBlank="1" showInputMessage="1" showErrorMessage="1" promptTitle="Year 2 or Phase II (Y2)" prompt="Please select Year 2 if the project is non-phased and Phase II (Y2) if the project is phased." xr:uid="{00000000-0002-0000-0D00-000002000000}">
          <x14:formula1>
            <xm:f>'Data Validation'!$E$1:$E$2</xm:f>
          </x14:formula1>
          <xm:sqref>N41:V41</xm:sqref>
        </x14:dataValidation>
        <x14:dataValidation type="list" allowBlank="1" showInputMessage="1" showErrorMessage="1" promptTitle="Year 3 or Phase II (Y3)" prompt="Please select Year 3 if the project is non-phased and Phase II (Y3) if the project is phased." xr:uid="{00000000-0002-0000-0D00-000003000000}">
          <x14:formula1>
            <xm:f>'Data Validation'!$F$1:$F$2</xm:f>
          </x14:formula1>
          <xm:sqref>W41:AE41</xm:sqref>
        </x14:dataValidation>
        <x14:dataValidation type="list" allowBlank="1" showInputMessage="1" showErrorMessage="1" promptTitle="Year 1 or Phase I (Y1)" prompt="Please select Year 1 if the project is non-phased and Phase I if the project is phased." xr:uid="{00000000-0002-0000-0D00-000000000000}">
          <x14:formula1>
            <xm:f>'Data Validation'!$D$1:$D$3</xm:f>
          </x14:formula1>
          <xm:sqref>E41:M41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sheetPr>
  <dimension ref="A1:AT50"/>
  <sheetViews>
    <sheetView showGridLines="0" topLeftCell="A13" zoomScale="110" zoomScaleNormal="110" zoomScalePageLayoutView="160" workbookViewId="0">
      <selection activeCell="X18" sqref="X18:Y18"/>
    </sheetView>
  </sheetViews>
  <sheetFormatPr defaultColWidth="2.453125" defaultRowHeight="13.5" customHeight="1" x14ac:dyDescent="0.25"/>
  <cols>
    <col min="1" max="2" width="2.453125" style="2"/>
    <col min="3" max="3" width="3" style="2" customWidth="1"/>
    <col min="4" max="5" width="2.453125" style="2"/>
    <col min="6" max="6" width="2.90625" style="2" customWidth="1"/>
    <col min="7" max="41" width="2.453125" style="2"/>
    <col min="42" max="42" width="2.453125" style="2" customWidth="1"/>
    <col min="43" max="43" width="0.90625" style="2" customWidth="1"/>
    <col min="44" max="45" width="2.453125" style="2"/>
    <col min="46" max="46" width="21.453125" style="2" customWidth="1"/>
    <col min="47" max="16384" width="2.453125" style="2"/>
  </cols>
  <sheetData>
    <row r="1" spans="1:46" s="13" customFormat="1" ht="56" customHeight="1" x14ac:dyDescent="0.35">
      <c r="A1" s="440" t="s">
        <v>222</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2"/>
    </row>
    <row r="2" spans="1:46"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1"/>
    </row>
    <row r="3" spans="1:46" ht="17.25" customHeight="1" x14ac:dyDescent="0.3">
      <c r="A3" s="481" t="s">
        <v>69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556"/>
    </row>
    <row r="4" spans="1:46" ht="13.5" customHeight="1" x14ac:dyDescent="0.3">
      <c r="A4" s="200" t="s">
        <v>0</v>
      </c>
      <c r="B4" s="201"/>
      <c r="C4" s="201"/>
      <c r="D4" s="201"/>
      <c r="E4" s="431" t="str">
        <f>'SRMC Sample (2)'!E4</f>
        <v>4399-925-R (905)</v>
      </c>
      <c r="F4" s="431"/>
      <c r="G4" s="431"/>
      <c r="H4" s="431"/>
      <c r="I4" s="431"/>
      <c r="J4" s="431"/>
      <c r="K4" s="431"/>
      <c r="L4" s="431"/>
      <c r="M4" s="431"/>
      <c r="N4" s="431"/>
      <c r="O4" s="431"/>
      <c r="Q4" s="201" t="s">
        <v>11</v>
      </c>
      <c r="R4" s="201"/>
      <c r="S4" s="201"/>
      <c r="T4" s="432" t="str">
        <f>'SRMC Sample (2)'!S4</f>
        <v>Wakulla</v>
      </c>
      <c r="U4" s="432"/>
      <c r="V4" s="432"/>
      <c r="W4" s="432"/>
      <c r="X4" s="432"/>
      <c r="Y4" s="432"/>
      <c r="Z4" s="432"/>
      <c r="AA4" s="432"/>
      <c r="AB4" s="432"/>
      <c r="AD4" s="208" t="s">
        <v>24</v>
      </c>
      <c r="AE4" s="208"/>
      <c r="AF4" s="208"/>
      <c r="AG4" s="208"/>
      <c r="AH4" s="208"/>
      <c r="AI4" s="208"/>
      <c r="AJ4" s="483">
        <f>'SRMC Sample (2)'!AH4</f>
        <v>1</v>
      </c>
      <c r="AK4" s="483"/>
      <c r="AL4" s="483"/>
      <c r="AM4" s="483"/>
      <c r="AN4" s="483"/>
      <c r="AO4" s="483"/>
      <c r="AP4" s="555"/>
    </row>
    <row r="5" spans="1:46" ht="13.5" customHeight="1" x14ac:dyDescent="0.25">
      <c r="A5" s="200" t="s">
        <v>245</v>
      </c>
      <c r="B5" s="201"/>
      <c r="C5" s="201"/>
      <c r="D5" s="201"/>
      <c r="E5" s="201"/>
      <c r="F5" s="432" t="str">
        <f>'SRMC Sample (2)'!E5</f>
        <v>Town of Wakulla Springs</v>
      </c>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5"/>
      <c r="AQ5" s="49"/>
    </row>
    <row r="6" spans="1:46" ht="13.5" customHeight="1" x14ac:dyDescent="0.25">
      <c r="A6" s="200" t="s">
        <v>1</v>
      </c>
      <c r="B6" s="201"/>
      <c r="C6" s="201"/>
      <c r="D6" s="201"/>
      <c r="E6" s="201"/>
      <c r="F6" s="432" t="str">
        <f>'SRMC Sample (2)'!E6</f>
        <v>Town of Wakulla Springs, Edward Ball Hotel, Wind Retrofit and Generator</v>
      </c>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5"/>
      <c r="AQ6" s="49"/>
    </row>
    <row r="7" spans="1:46" ht="9" customHeight="1" x14ac:dyDescent="0.25">
      <c r="A7" s="200"/>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6" ht="17.25" customHeight="1" x14ac:dyDescent="0.3">
      <c r="A8" s="438" t="s">
        <v>41</v>
      </c>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52"/>
    </row>
    <row r="9" spans="1:46" ht="13.5" customHeight="1" x14ac:dyDescent="0.25">
      <c r="A9" s="200" t="s">
        <v>3</v>
      </c>
      <c r="B9" s="201"/>
      <c r="C9" s="201"/>
      <c r="D9" s="432" t="str">
        <f>'SRMC Sample (2)'!D9</f>
        <v>Bill Nye</v>
      </c>
      <c r="E9" s="432"/>
      <c r="F9" s="432"/>
      <c r="G9" s="432"/>
      <c r="H9" s="432"/>
      <c r="I9" s="432"/>
      <c r="J9" s="432"/>
      <c r="K9" s="432"/>
      <c r="L9" s="432"/>
      <c r="M9" s="432"/>
      <c r="N9" s="432"/>
      <c r="O9" s="432"/>
      <c r="P9" s="432"/>
      <c r="Q9" s="432"/>
      <c r="R9" s="432"/>
      <c r="S9" s="432"/>
      <c r="T9" s="432"/>
      <c r="U9" s="432"/>
      <c r="W9" s="208" t="s">
        <v>12</v>
      </c>
      <c r="X9" s="208"/>
      <c r="Y9" s="208"/>
      <c r="Z9" s="432" t="str">
        <f>'SRMC Sample (2)'!X9</f>
        <v>Science Guy</v>
      </c>
      <c r="AA9" s="432"/>
      <c r="AB9" s="432"/>
      <c r="AC9" s="432"/>
      <c r="AD9" s="432"/>
      <c r="AE9" s="432"/>
      <c r="AF9" s="432"/>
      <c r="AG9" s="432"/>
      <c r="AH9" s="432"/>
      <c r="AI9" s="432"/>
      <c r="AJ9" s="432"/>
      <c r="AK9" s="432"/>
      <c r="AL9" s="432"/>
      <c r="AM9" s="432"/>
      <c r="AN9" s="432"/>
      <c r="AO9" s="432"/>
      <c r="AP9" s="435"/>
    </row>
    <row r="10" spans="1:46" ht="13.5" customHeight="1" x14ac:dyDescent="0.25">
      <c r="A10" s="200" t="s">
        <v>4</v>
      </c>
      <c r="B10" s="201"/>
      <c r="C10" s="201"/>
      <c r="D10" s="424" t="str">
        <f>'SRMC Sample (2)'!D10</f>
        <v>Town of Wakulla Springs</v>
      </c>
      <c r="E10" s="424"/>
      <c r="F10" s="424"/>
      <c r="G10" s="424"/>
      <c r="H10" s="424"/>
      <c r="I10" s="424"/>
      <c r="J10" s="424"/>
      <c r="K10" s="424"/>
      <c r="L10" s="424"/>
      <c r="M10" s="424"/>
      <c r="N10" s="424"/>
      <c r="O10" s="424"/>
      <c r="P10" s="424"/>
      <c r="Q10" s="424"/>
      <c r="R10" s="424"/>
      <c r="S10" s="424"/>
      <c r="T10" s="424"/>
      <c r="U10" s="424"/>
      <c r="V10" s="208" t="s">
        <v>13</v>
      </c>
      <c r="W10" s="208"/>
      <c r="X10" s="208"/>
      <c r="Y10" s="208"/>
      <c r="Z10" s="424" t="str">
        <f>'SRMC Sample (2)'!X10</f>
        <v>360 S County Road, Wakulla Springs, FL 32327</v>
      </c>
      <c r="AA10" s="424"/>
      <c r="AB10" s="424"/>
      <c r="AC10" s="424"/>
      <c r="AD10" s="424"/>
      <c r="AE10" s="424"/>
      <c r="AF10" s="424"/>
      <c r="AG10" s="424"/>
      <c r="AH10" s="424"/>
      <c r="AI10" s="424"/>
      <c r="AJ10" s="424"/>
      <c r="AK10" s="424"/>
      <c r="AL10" s="424"/>
      <c r="AM10" s="424"/>
      <c r="AN10" s="424"/>
      <c r="AO10" s="424"/>
      <c r="AP10" s="425"/>
    </row>
    <row r="11" spans="1:46" ht="13.5" customHeight="1" x14ac:dyDescent="0.25">
      <c r="A11" s="200" t="s">
        <v>5</v>
      </c>
      <c r="B11" s="201"/>
      <c r="C11" s="201"/>
      <c r="D11" s="464">
        <f>'SRMC Sample (2)'!D11</f>
        <v>8505555555</v>
      </c>
      <c r="E11" s="464"/>
      <c r="F11" s="464"/>
      <c r="G11" s="464"/>
      <c r="H11" s="464"/>
      <c r="I11" s="464"/>
      <c r="J11" s="464"/>
      <c r="K11" s="464"/>
      <c r="L11" s="464"/>
      <c r="M11" s="464"/>
      <c r="N11" s="464"/>
      <c r="O11" s="464"/>
      <c r="P11" s="464"/>
      <c r="Q11" s="464"/>
      <c r="R11" s="464"/>
      <c r="S11" s="464"/>
      <c r="T11" s="464"/>
      <c r="U11" s="464"/>
      <c r="W11" s="208" t="s">
        <v>14</v>
      </c>
      <c r="X11" s="208"/>
      <c r="Y11" s="208"/>
      <c r="Z11" s="465" t="str">
        <f>'SRMC Sample (2)'!X11</f>
        <v>bnye@townofwakullasprings.com</v>
      </c>
      <c r="AA11" s="432"/>
      <c r="AB11" s="432"/>
      <c r="AC11" s="432"/>
      <c r="AD11" s="432"/>
      <c r="AE11" s="432"/>
      <c r="AF11" s="432"/>
      <c r="AG11" s="432"/>
      <c r="AH11" s="432"/>
      <c r="AI11" s="432"/>
      <c r="AJ11" s="432"/>
      <c r="AK11" s="432"/>
      <c r="AL11" s="432"/>
      <c r="AM11" s="432"/>
      <c r="AN11" s="432"/>
      <c r="AO11" s="432"/>
      <c r="AP11" s="435"/>
    </row>
    <row r="12" spans="1:46" ht="9"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2"/>
    </row>
    <row r="13" spans="1:46" ht="12.75" customHeight="1" x14ac:dyDescent="0.25">
      <c r="A13" s="200" t="s">
        <v>129</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2"/>
    </row>
    <row r="14" spans="1:46" ht="17.25" customHeight="1" x14ac:dyDescent="0.3">
      <c r="A14" s="661" t="s">
        <v>95</v>
      </c>
      <c r="B14" s="662"/>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3"/>
      <c r="AT14" s="7" t="s">
        <v>140</v>
      </c>
    </row>
    <row r="15" spans="1:46" ht="9" customHeight="1" x14ac:dyDescent="0.25">
      <c r="A15" s="529"/>
      <c r="B15" s="530"/>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1"/>
      <c r="AR15" s="34"/>
    </row>
    <row r="16" spans="1:46" ht="17.25" customHeight="1" x14ac:dyDescent="0.3">
      <c r="A16" s="438" t="s">
        <v>200</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3"/>
    </row>
    <row r="17" spans="1:42" ht="15" customHeight="1" x14ac:dyDescent="0.3">
      <c r="A17" s="544" t="s">
        <v>58</v>
      </c>
      <c r="B17" s="516"/>
      <c r="C17" s="516"/>
      <c r="D17" s="516"/>
      <c r="E17" s="516"/>
      <c r="F17" s="516"/>
      <c r="G17" s="516" t="s">
        <v>102</v>
      </c>
      <c r="H17" s="516"/>
      <c r="I17" s="516"/>
      <c r="J17" s="516"/>
      <c r="K17" s="516"/>
      <c r="L17" s="516"/>
      <c r="M17" s="516"/>
      <c r="N17" s="516"/>
      <c r="O17" s="516"/>
      <c r="P17" s="516" t="s">
        <v>103</v>
      </c>
      <c r="Q17" s="516"/>
      <c r="R17" s="516"/>
      <c r="S17" s="516"/>
      <c r="T17" s="516"/>
      <c r="U17" s="516"/>
      <c r="V17" s="516"/>
      <c r="W17" s="516"/>
      <c r="X17" s="516"/>
      <c r="Y17" s="516" t="s">
        <v>90</v>
      </c>
      <c r="Z17" s="516"/>
      <c r="AA17" s="516"/>
      <c r="AB17" s="516"/>
      <c r="AC17" s="516"/>
      <c r="AD17" s="516"/>
      <c r="AE17" s="516"/>
      <c r="AF17" s="516"/>
      <c r="AG17" s="516"/>
      <c r="AH17" s="516" t="s">
        <v>104</v>
      </c>
      <c r="AI17" s="516"/>
      <c r="AJ17" s="516"/>
      <c r="AK17" s="516"/>
      <c r="AL17" s="516"/>
      <c r="AM17" s="516"/>
      <c r="AN17" s="516"/>
      <c r="AO17" s="516"/>
      <c r="AP17" s="517"/>
    </row>
    <row r="18" spans="1:42" ht="13.5" customHeight="1" x14ac:dyDescent="0.25">
      <c r="A18" s="354" t="s">
        <v>84</v>
      </c>
      <c r="B18" s="355"/>
      <c r="C18" s="355"/>
      <c r="D18" s="355"/>
      <c r="E18" s="355"/>
      <c r="F18" s="355"/>
      <c r="G18" s="565"/>
      <c r="H18" s="565"/>
      <c r="I18" s="565"/>
      <c r="J18" s="565"/>
      <c r="K18" s="565"/>
      <c r="L18" s="565"/>
      <c r="M18" s="565"/>
      <c r="N18" s="565"/>
      <c r="O18" s="565"/>
      <c r="P18" s="565"/>
      <c r="Q18" s="565"/>
      <c r="R18" s="565"/>
      <c r="S18" s="565"/>
      <c r="T18" s="565"/>
      <c r="U18" s="565"/>
      <c r="V18" s="565"/>
      <c r="W18" s="565"/>
      <c r="X18" s="565"/>
      <c r="Y18" s="565">
        <f>G18+P18</f>
        <v>0</v>
      </c>
      <c r="Z18" s="565"/>
      <c r="AA18" s="565"/>
      <c r="AB18" s="565"/>
      <c r="AC18" s="565"/>
      <c r="AD18" s="565"/>
      <c r="AE18" s="565"/>
      <c r="AF18" s="565"/>
      <c r="AG18" s="565"/>
      <c r="AH18" s="565"/>
      <c r="AI18" s="565"/>
      <c r="AJ18" s="565"/>
      <c r="AK18" s="565"/>
      <c r="AL18" s="565"/>
      <c r="AM18" s="565"/>
      <c r="AN18" s="565"/>
      <c r="AO18" s="565"/>
      <c r="AP18" s="694"/>
    </row>
    <row r="19" spans="1:42" ht="13.5" customHeight="1" x14ac:dyDescent="0.25">
      <c r="A19" s="354" t="s">
        <v>72</v>
      </c>
      <c r="B19" s="355"/>
      <c r="C19" s="355"/>
      <c r="D19" s="355"/>
      <c r="E19" s="355"/>
      <c r="F19" s="355"/>
      <c r="G19" s="565"/>
      <c r="H19" s="565"/>
      <c r="I19" s="565"/>
      <c r="J19" s="565"/>
      <c r="K19" s="565"/>
      <c r="L19" s="565"/>
      <c r="M19" s="565"/>
      <c r="N19" s="565"/>
      <c r="O19" s="565"/>
      <c r="P19" s="565"/>
      <c r="Q19" s="565"/>
      <c r="R19" s="565"/>
      <c r="S19" s="565"/>
      <c r="T19" s="565"/>
      <c r="U19" s="565"/>
      <c r="V19" s="565"/>
      <c r="W19" s="565"/>
      <c r="X19" s="565"/>
      <c r="Y19" s="565">
        <f>G19+P19</f>
        <v>0</v>
      </c>
      <c r="Z19" s="565"/>
      <c r="AA19" s="565"/>
      <c r="AB19" s="565"/>
      <c r="AC19" s="565"/>
      <c r="AD19" s="565"/>
      <c r="AE19" s="565"/>
      <c r="AF19" s="565"/>
      <c r="AG19" s="565"/>
      <c r="AH19" s="565"/>
      <c r="AI19" s="565"/>
      <c r="AJ19" s="565"/>
      <c r="AK19" s="565"/>
      <c r="AL19" s="565"/>
      <c r="AM19" s="565"/>
      <c r="AN19" s="565"/>
      <c r="AO19" s="565"/>
      <c r="AP19" s="694"/>
    </row>
    <row r="20" spans="1:42" ht="13.5" customHeight="1" x14ac:dyDescent="0.3">
      <c r="A20" s="354" t="s">
        <v>73</v>
      </c>
      <c r="B20" s="355"/>
      <c r="C20" s="355"/>
      <c r="D20" s="355"/>
      <c r="E20" s="355"/>
      <c r="F20" s="355"/>
      <c r="G20" s="514">
        <f>G18+G19</f>
        <v>0</v>
      </c>
      <c r="H20" s="514"/>
      <c r="I20" s="514"/>
      <c r="J20" s="514"/>
      <c r="K20" s="514"/>
      <c r="L20" s="514"/>
      <c r="M20" s="514"/>
      <c r="N20" s="514"/>
      <c r="O20" s="514"/>
      <c r="P20" s="514">
        <f>P18+P19</f>
        <v>0</v>
      </c>
      <c r="Q20" s="514"/>
      <c r="R20" s="514"/>
      <c r="S20" s="514"/>
      <c r="T20" s="514"/>
      <c r="U20" s="514"/>
      <c r="V20" s="514"/>
      <c r="W20" s="514"/>
      <c r="X20" s="514"/>
      <c r="Y20" s="514">
        <f t="shared" ref="Y20" si="0">G20+P20</f>
        <v>0</v>
      </c>
      <c r="Z20" s="514"/>
      <c r="AA20" s="514"/>
      <c r="AB20" s="514"/>
      <c r="AC20" s="514"/>
      <c r="AD20" s="514"/>
      <c r="AE20" s="514"/>
      <c r="AF20" s="514"/>
      <c r="AG20" s="514"/>
      <c r="AH20" s="514">
        <f>AH18+AH19</f>
        <v>0</v>
      </c>
      <c r="AI20" s="514"/>
      <c r="AJ20" s="514"/>
      <c r="AK20" s="514"/>
      <c r="AL20" s="514"/>
      <c r="AM20" s="514"/>
      <c r="AN20" s="514"/>
      <c r="AO20" s="514"/>
      <c r="AP20" s="515"/>
    </row>
    <row r="21" spans="1:42" ht="13.5" customHeight="1" x14ac:dyDescent="0.25">
      <c r="A21" s="354" t="s">
        <v>74</v>
      </c>
      <c r="B21" s="355"/>
      <c r="C21" s="355"/>
      <c r="D21" s="355"/>
      <c r="E21" s="355"/>
      <c r="F21" s="355"/>
      <c r="G21" s="522">
        <f>IF(Y20=0,0,G20/Y20)</f>
        <v>0</v>
      </c>
      <c r="H21" s="522"/>
      <c r="I21" s="522"/>
      <c r="J21" s="522"/>
      <c r="K21" s="522"/>
      <c r="L21" s="522"/>
      <c r="M21" s="522"/>
      <c r="N21" s="522"/>
      <c r="O21" s="522"/>
      <c r="P21" s="522">
        <f>IF(Y20=0,0,Y21-G21)</f>
        <v>0</v>
      </c>
      <c r="Q21" s="522"/>
      <c r="R21" s="522"/>
      <c r="S21" s="522"/>
      <c r="T21" s="522"/>
      <c r="U21" s="522"/>
      <c r="V21" s="522"/>
      <c r="W21" s="522"/>
      <c r="X21" s="522"/>
      <c r="Y21" s="552">
        <f>IF(Y20=0,0,Y20/Y20)</f>
        <v>0</v>
      </c>
      <c r="Z21" s="553"/>
      <c r="AA21" s="553"/>
      <c r="AB21" s="553"/>
      <c r="AC21" s="553"/>
      <c r="AD21" s="553"/>
      <c r="AE21" s="553"/>
      <c r="AF21" s="553"/>
      <c r="AG21" s="554"/>
      <c r="AH21" s="520"/>
      <c r="AI21" s="520"/>
      <c r="AJ21" s="520"/>
      <c r="AK21" s="520"/>
      <c r="AL21" s="520"/>
      <c r="AM21" s="520"/>
      <c r="AN21" s="520"/>
      <c r="AO21" s="520"/>
      <c r="AP21" s="521"/>
    </row>
    <row r="22" spans="1:42" ht="15" customHeight="1" x14ac:dyDescent="0.3">
      <c r="A22" s="547" t="s">
        <v>107</v>
      </c>
      <c r="B22" s="548"/>
      <c r="C22" s="548"/>
      <c r="D22" s="548"/>
      <c r="E22" s="548"/>
      <c r="F22" s="548"/>
      <c r="G22" s="548"/>
      <c r="H22" s="548"/>
      <c r="I22" s="548"/>
      <c r="J22" s="548"/>
      <c r="K22" s="548"/>
      <c r="L22" s="548"/>
      <c r="M22" s="548"/>
      <c r="N22" s="548"/>
      <c r="O22" s="549"/>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7"/>
    </row>
    <row r="23" spans="1:42" ht="13.5" customHeight="1" x14ac:dyDescent="0.25">
      <c r="A23" s="354" t="s">
        <v>84</v>
      </c>
      <c r="B23" s="355"/>
      <c r="C23" s="355"/>
      <c r="D23" s="355"/>
      <c r="E23" s="355"/>
      <c r="F23" s="355"/>
      <c r="G23" s="565">
        <f>0.75*7265360</f>
        <v>5449020</v>
      </c>
      <c r="H23" s="565"/>
      <c r="I23" s="565"/>
      <c r="J23" s="565"/>
      <c r="K23" s="565"/>
      <c r="L23" s="565"/>
      <c r="M23" s="565"/>
      <c r="N23" s="565"/>
      <c r="O23" s="565"/>
      <c r="P23" s="565">
        <f>0.25*7265360</f>
        <v>1816340</v>
      </c>
      <c r="Q23" s="565"/>
      <c r="R23" s="565"/>
      <c r="S23" s="565"/>
      <c r="T23" s="565"/>
      <c r="U23" s="565"/>
      <c r="V23" s="565"/>
      <c r="W23" s="565"/>
      <c r="X23" s="565"/>
      <c r="Y23" s="565">
        <f>G23+P23</f>
        <v>7265360</v>
      </c>
      <c r="Z23" s="565"/>
      <c r="AA23" s="565"/>
      <c r="AB23" s="565"/>
      <c r="AC23" s="565"/>
      <c r="AD23" s="565"/>
      <c r="AE23" s="565"/>
      <c r="AF23" s="565"/>
      <c r="AG23" s="565"/>
      <c r="AH23" s="565">
        <f>0.05*Y23</f>
        <v>363268</v>
      </c>
      <c r="AI23" s="565"/>
      <c r="AJ23" s="565"/>
      <c r="AK23" s="565"/>
      <c r="AL23" s="565"/>
      <c r="AM23" s="565"/>
      <c r="AN23" s="565"/>
      <c r="AO23" s="565"/>
      <c r="AP23" s="694"/>
    </row>
    <row r="24" spans="1:42" ht="13.5" customHeight="1" x14ac:dyDescent="0.25">
      <c r="A24" s="354" t="s">
        <v>72</v>
      </c>
      <c r="B24" s="355"/>
      <c r="C24" s="355"/>
      <c r="D24" s="355"/>
      <c r="E24" s="355"/>
      <c r="F24" s="355"/>
      <c r="G24" s="565">
        <v>900000</v>
      </c>
      <c r="H24" s="565"/>
      <c r="I24" s="565"/>
      <c r="J24" s="565"/>
      <c r="K24" s="565"/>
      <c r="L24" s="565"/>
      <c r="M24" s="565"/>
      <c r="N24" s="565"/>
      <c r="O24" s="565"/>
      <c r="P24" s="565">
        <v>300000</v>
      </c>
      <c r="Q24" s="565"/>
      <c r="R24" s="565"/>
      <c r="S24" s="565"/>
      <c r="T24" s="565"/>
      <c r="U24" s="565"/>
      <c r="V24" s="565"/>
      <c r="W24" s="565"/>
      <c r="X24" s="565"/>
      <c r="Y24" s="565">
        <f>G24+P24</f>
        <v>1200000</v>
      </c>
      <c r="Z24" s="565"/>
      <c r="AA24" s="565"/>
      <c r="AB24" s="565"/>
      <c r="AC24" s="565"/>
      <c r="AD24" s="565"/>
      <c r="AE24" s="565"/>
      <c r="AF24" s="565"/>
      <c r="AG24" s="565"/>
      <c r="AH24" s="565">
        <f>'SRMC Sample (2)'!AE20</f>
        <v>60000</v>
      </c>
      <c r="AI24" s="565"/>
      <c r="AJ24" s="565"/>
      <c r="AK24" s="565"/>
      <c r="AL24" s="565"/>
      <c r="AM24" s="565"/>
      <c r="AN24" s="565"/>
      <c r="AO24" s="565"/>
      <c r="AP24" s="694"/>
    </row>
    <row r="25" spans="1:42" ht="13.5" customHeight="1" x14ac:dyDescent="0.3">
      <c r="A25" s="354" t="s">
        <v>73</v>
      </c>
      <c r="B25" s="355"/>
      <c r="C25" s="355"/>
      <c r="D25" s="355"/>
      <c r="E25" s="355"/>
      <c r="F25" s="355"/>
      <c r="G25" s="514">
        <f>G23+G24</f>
        <v>6349020</v>
      </c>
      <c r="H25" s="514"/>
      <c r="I25" s="514"/>
      <c r="J25" s="514"/>
      <c r="K25" s="514"/>
      <c r="L25" s="514"/>
      <c r="M25" s="514"/>
      <c r="N25" s="514"/>
      <c r="O25" s="514"/>
      <c r="P25" s="514">
        <f>P23+P24</f>
        <v>2116340</v>
      </c>
      <c r="Q25" s="514"/>
      <c r="R25" s="514"/>
      <c r="S25" s="514"/>
      <c r="T25" s="514"/>
      <c r="U25" s="514"/>
      <c r="V25" s="514"/>
      <c r="W25" s="514"/>
      <c r="X25" s="514"/>
      <c r="Y25" s="514">
        <f t="shared" ref="Y25" si="1">G25+P25</f>
        <v>8465360</v>
      </c>
      <c r="Z25" s="514"/>
      <c r="AA25" s="514"/>
      <c r="AB25" s="514"/>
      <c r="AC25" s="514"/>
      <c r="AD25" s="514"/>
      <c r="AE25" s="514"/>
      <c r="AF25" s="514"/>
      <c r="AG25" s="514"/>
      <c r="AH25" s="514">
        <f>AH23+AH24</f>
        <v>423268</v>
      </c>
      <c r="AI25" s="514"/>
      <c r="AJ25" s="514"/>
      <c r="AK25" s="514"/>
      <c r="AL25" s="514"/>
      <c r="AM25" s="514"/>
      <c r="AN25" s="514"/>
      <c r="AO25" s="514"/>
      <c r="AP25" s="515"/>
    </row>
    <row r="26" spans="1:42" ht="13.5" customHeight="1" x14ac:dyDescent="0.25">
      <c r="A26" s="354" t="s">
        <v>74</v>
      </c>
      <c r="B26" s="355"/>
      <c r="C26" s="355"/>
      <c r="D26" s="355"/>
      <c r="E26" s="355"/>
      <c r="F26" s="355"/>
      <c r="G26" s="522">
        <f>IF(Y25=0,0,G25/Y25)</f>
        <v>0.75</v>
      </c>
      <c r="H26" s="522"/>
      <c r="I26" s="522"/>
      <c r="J26" s="522"/>
      <c r="K26" s="522"/>
      <c r="L26" s="522"/>
      <c r="M26" s="522"/>
      <c r="N26" s="522"/>
      <c r="O26" s="522"/>
      <c r="P26" s="522">
        <f>IF(Y25=0,0,Y26-G26)</f>
        <v>0.25</v>
      </c>
      <c r="Q26" s="522"/>
      <c r="R26" s="522"/>
      <c r="S26" s="522"/>
      <c r="T26" s="522"/>
      <c r="U26" s="522"/>
      <c r="V26" s="522"/>
      <c r="W26" s="522"/>
      <c r="X26" s="522"/>
      <c r="Y26" s="522">
        <f>IF(Y25=0,0,Y25/Y25)</f>
        <v>1</v>
      </c>
      <c r="Z26" s="522"/>
      <c r="AA26" s="522"/>
      <c r="AB26" s="522"/>
      <c r="AC26" s="522"/>
      <c r="AD26" s="522"/>
      <c r="AE26" s="522"/>
      <c r="AF26" s="522"/>
      <c r="AG26" s="522"/>
      <c r="AH26" s="520"/>
      <c r="AI26" s="520"/>
      <c r="AJ26" s="520"/>
      <c r="AK26" s="520"/>
      <c r="AL26" s="520"/>
      <c r="AM26" s="520"/>
      <c r="AN26" s="520"/>
      <c r="AO26" s="520"/>
      <c r="AP26" s="521"/>
    </row>
    <row r="27" spans="1:42" ht="15" customHeight="1" x14ac:dyDescent="0.3">
      <c r="A27" s="544" t="s">
        <v>106</v>
      </c>
      <c r="B27" s="516"/>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516"/>
      <c r="AO27" s="516"/>
      <c r="AP27" s="517"/>
    </row>
    <row r="28" spans="1:42" ht="13.5" customHeight="1" x14ac:dyDescent="0.3">
      <c r="A28" s="562"/>
      <c r="B28" s="563"/>
      <c r="C28" s="563"/>
      <c r="D28" s="563"/>
      <c r="E28" s="563"/>
      <c r="F28" s="564"/>
      <c r="G28" s="514">
        <f>G20+G25</f>
        <v>6349020</v>
      </c>
      <c r="H28" s="514"/>
      <c r="I28" s="514"/>
      <c r="J28" s="514"/>
      <c r="K28" s="514"/>
      <c r="L28" s="514"/>
      <c r="M28" s="514"/>
      <c r="N28" s="514"/>
      <c r="O28" s="514"/>
      <c r="P28" s="514">
        <f>P20+P25</f>
        <v>2116340</v>
      </c>
      <c r="Q28" s="514"/>
      <c r="R28" s="514"/>
      <c r="S28" s="514"/>
      <c r="T28" s="514"/>
      <c r="U28" s="514"/>
      <c r="V28" s="514"/>
      <c r="W28" s="514"/>
      <c r="X28" s="514"/>
      <c r="Y28" s="514">
        <f>G28+P28</f>
        <v>8465360</v>
      </c>
      <c r="Z28" s="514"/>
      <c r="AA28" s="514"/>
      <c r="AB28" s="514"/>
      <c r="AC28" s="514"/>
      <c r="AD28" s="514"/>
      <c r="AE28" s="514"/>
      <c r="AF28" s="514"/>
      <c r="AG28" s="514"/>
      <c r="AH28" s="514">
        <f>AH20+AH25</f>
        <v>423268</v>
      </c>
      <c r="AI28" s="514"/>
      <c r="AJ28" s="514"/>
      <c r="AK28" s="514"/>
      <c r="AL28" s="514"/>
      <c r="AM28" s="514"/>
      <c r="AN28" s="514"/>
      <c r="AO28" s="514"/>
      <c r="AP28" s="515"/>
    </row>
    <row r="29" spans="1:42" ht="9" customHeight="1" x14ac:dyDescent="0.25">
      <c r="A29" s="529"/>
      <c r="B29" s="530"/>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1"/>
    </row>
    <row r="30" spans="1:42" ht="13.5" customHeight="1" x14ac:dyDescent="0.25">
      <c r="A30" s="18" t="s">
        <v>83</v>
      </c>
      <c r="K30" s="208" t="s">
        <v>58</v>
      </c>
      <c r="L30" s="208"/>
      <c r="M30" s="208"/>
      <c r="N30" s="2" t="s">
        <v>105</v>
      </c>
      <c r="O30" s="695">
        <f>IF(AH20=0,0,AH20/Y20)</f>
        <v>0</v>
      </c>
      <c r="P30" s="695"/>
      <c r="Q30" s="695"/>
      <c r="R30" s="201"/>
      <c r="S30" s="201"/>
      <c r="T30" s="208" t="s">
        <v>107</v>
      </c>
      <c r="U30" s="208"/>
      <c r="V30" s="208"/>
      <c r="W30" s="208"/>
      <c r="X30" s="208"/>
      <c r="Y30" s="208"/>
      <c r="Z30" s="208"/>
      <c r="AA30" s="208"/>
      <c r="AB30" s="208"/>
      <c r="AC30" s="34" t="s">
        <v>145</v>
      </c>
      <c r="AD30" s="695">
        <f>IF(AH25=0,0,AH25/Y25)</f>
        <v>0.05</v>
      </c>
      <c r="AE30" s="695"/>
      <c r="AF30" s="695"/>
      <c r="AG30" s="201"/>
      <c r="AH30" s="201"/>
      <c r="AI30" s="201"/>
      <c r="AJ30" s="201"/>
      <c r="AK30" s="201"/>
      <c r="AL30" s="201"/>
      <c r="AM30" s="201"/>
      <c r="AN30" s="201"/>
      <c r="AO30" s="201"/>
      <c r="AP30" s="202"/>
    </row>
    <row r="31" spans="1:42" ht="4.5" customHeight="1" x14ac:dyDescent="0.25">
      <c r="A31" s="200"/>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2"/>
    </row>
    <row r="32" spans="1:42" ht="13.5" customHeight="1" x14ac:dyDescent="0.25">
      <c r="A32" s="200" t="s">
        <v>75</v>
      </c>
      <c r="B32" s="201"/>
      <c r="C32" s="201"/>
      <c r="D32" s="201"/>
      <c r="E32" s="201"/>
      <c r="F32" s="201"/>
      <c r="G32" s="201"/>
      <c r="H32" s="489"/>
      <c r="I32" s="8">
        <v>1</v>
      </c>
      <c r="J32" s="545" t="s">
        <v>39</v>
      </c>
      <c r="K32" s="208"/>
      <c r="L32" s="546"/>
      <c r="M32" s="8"/>
      <c r="N32" s="545" t="s">
        <v>40</v>
      </c>
      <c r="O32" s="208"/>
      <c r="P32" s="208"/>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2"/>
    </row>
    <row r="33" spans="1:42" ht="4.5" customHeight="1" x14ac:dyDescent="0.25">
      <c r="A33" s="200"/>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2"/>
    </row>
    <row r="34" spans="1:42" ht="13.5" customHeight="1" x14ac:dyDescent="0.25">
      <c r="A34" s="200" t="s">
        <v>76</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2"/>
    </row>
    <row r="35" spans="1:42" ht="4.5" customHeight="1" x14ac:dyDescent="0.25">
      <c r="A35" s="200"/>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2"/>
    </row>
    <row r="36" spans="1:42" ht="13.5" customHeight="1" x14ac:dyDescent="0.25">
      <c r="A36" s="200" t="s">
        <v>77</v>
      </c>
      <c r="B36" s="201"/>
      <c r="C36" s="201"/>
      <c r="D36" s="201"/>
      <c r="E36" s="201"/>
      <c r="F36" s="201"/>
      <c r="G36" s="201"/>
      <c r="H36" s="201"/>
      <c r="I36" s="557">
        <f>'Pre-Award SRMC Sample (2)'!AC39</f>
        <v>10000</v>
      </c>
      <c r="J36" s="557"/>
      <c r="K36" s="557"/>
      <c r="L36" s="557"/>
      <c r="M36" s="557"/>
      <c r="N36" s="557"/>
      <c r="O36" s="557"/>
      <c r="P36" s="557"/>
      <c r="Q36" s="557"/>
      <c r="R36" s="201"/>
      <c r="S36" s="201"/>
      <c r="T36" s="208" t="s">
        <v>78</v>
      </c>
      <c r="U36" s="208"/>
      <c r="V36" s="208"/>
      <c r="W36" s="208"/>
      <c r="X36" s="208"/>
      <c r="Y36" s="208"/>
      <c r="Z36" s="208"/>
      <c r="AA36" s="208"/>
      <c r="AB36" s="208"/>
      <c r="AC36" s="558">
        <f>'Pre-Award SRMC Sample (2)'!AA40</f>
        <v>43374</v>
      </c>
      <c r="AD36" s="558"/>
      <c r="AE36" s="558"/>
      <c r="AF36" s="558"/>
      <c r="AG36" s="558"/>
      <c r="AH36" s="558"/>
      <c r="AI36" s="558"/>
      <c r="AJ36" s="558"/>
      <c r="AK36" s="558"/>
      <c r="AL36" s="558"/>
      <c r="AM36" s="558"/>
      <c r="AN36" s="201"/>
      <c r="AO36" s="201"/>
      <c r="AP36" s="202"/>
    </row>
    <row r="37" spans="1:42" ht="4.5" customHeight="1" x14ac:dyDescent="0.25">
      <c r="A37" s="200"/>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2"/>
    </row>
    <row r="38" spans="1:42" ht="13.5" customHeight="1" x14ac:dyDescent="0.25">
      <c r="A38" s="200" t="s">
        <v>85</v>
      </c>
      <c r="B38" s="201"/>
      <c r="C38" s="201"/>
      <c r="D38" s="201"/>
      <c r="E38" s="201"/>
      <c r="F38" s="201"/>
      <c r="G38" s="201"/>
      <c r="H38" s="201"/>
      <c r="I38" s="201"/>
      <c r="J38" s="201"/>
      <c r="K38" s="201"/>
      <c r="L38" s="201"/>
      <c r="M38" s="201"/>
      <c r="N38" s="201"/>
      <c r="O38" s="201"/>
      <c r="P38" s="201"/>
      <c r="Q38" s="201"/>
      <c r="R38" s="201"/>
      <c r="S38" s="201"/>
      <c r="T38" s="201"/>
      <c r="U38" s="489"/>
      <c r="V38" s="8">
        <v>1</v>
      </c>
      <c r="W38" s="545" t="s">
        <v>39</v>
      </c>
      <c r="X38" s="208"/>
      <c r="Y38" s="546"/>
      <c r="Z38" s="8"/>
      <c r="AA38" s="545" t="s">
        <v>40</v>
      </c>
      <c r="AB38" s="208"/>
      <c r="AC38" s="208"/>
      <c r="AD38" s="299" t="s">
        <v>86</v>
      </c>
      <c r="AE38" s="299"/>
      <c r="AF38" s="299"/>
      <c r="AG38" s="299"/>
      <c r="AH38" s="299"/>
      <c r="AI38" s="299"/>
      <c r="AJ38" s="299"/>
      <c r="AK38" s="299"/>
      <c r="AL38" s="299"/>
      <c r="AM38" s="299"/>
      <c r="AN38" s="299"/>
      <c r="AO38" s="299"/>
      <c r="AP38" s="400"/>
    </row>
    <row r="39" spans="1:42" ht="6" customHeight="1" x14ac:dyDescent="0.25">
      <c r="A39" s="200"/>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2"/>
    </row>
    <row r="40" spans="1:42" ht="17.25" customHeight="1" x14ac:dyDescent="0.3">
      <c r="A40" s="559" t="s">
        <v>87</v>
      </c>
      <c r="B40" s="560"/>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1"/>
    </row>
    <row r="41" spans="1:42" ht="13.5" customHeight="1" x14ac:dyDescent="0.3">
      <c r="A41" s="569"/>
      <c r="B41" s="570"/>
      <c r="C41" s="570"/>
      <c r="D41" s="570"/>
      <c r="E41" s="696" t="s">
        <v>28</v>
      </c>
      <c r="F41" s="696"/>
      <c r="G41" s="696"/>
      <c r="H41" s="696"/>
      <c r="I41" s="696"/>
      <c r="J41" s="696"/>
      <c r="K41" s="696"/>
      <c r="L41" s="696"/>
      <c r="M41" s="696"/>
      <c r="N41" s="696" t="s">
        <v>36</v>
      </c>
      <c r="O41" s="696"/>
      <c r="P41" s="696"/>
      <c r="Q41" s="696"/>
      <c r="R41" s="696"/>
      <c r="S41" s="696"/>
      <c r="T41" s="696"/>
      <c r="U41" s="696"/>
      <c r="V41" s="696"/>
      <c r="W41" s="697" t="s">
        <v>37</v>
      </c>
      <c r="X41" s="697"/>
      <c r="Y41" s="697"/>
      <c r="Z41" s="697"/>
      <c r="AA41" s="697"/>
      <c r="AB41" s="697"/>
      <c r="AC41" s="697"/>
      <c r="AD41" s="697"/>
      <c r="AE41" s="697"/>
      <c r="AF41" s="550" t="s">
        <v>90</v>
      </c>
      <c r="AG41" s="550"/>
      <c r="AH41" s="550"/>
      <c r="AI41" s="550"/>
      <c r="AJ41" s="550"/>
      <c r="AK41" s="550"/>
      <c r="AL41" s="550"/>
      <c r="AM41" s="550"/>
      <c r="AN41" s="550"/>
      <c r="AO41" s="550"/>
      <c r="AP41" s="551"/>
    </row>
    <row r="42" spans="1:42" ht="13.5" customHeight="1" x14ac:dyDescent="0.3">
      <c r="A42" s="544" t="s">
        <v>88</v>
      </c>
      <c r="B42" s="516"/>
      <c r="C42" s="516"/>
      <c r="D42" s="516"/>
      <c r="E42" s="701">
        <v>13268</v>
      </c>
      <c r="F42" s="701"/>
      <c r="G42" s="701"/>
      <c r="H42" s="701"/>
      <c r="I42" s="701"/>
      <c r="J42" s="701"/>
      <c r="K42" s="701"/>
      <c r="L42" s="701"/>
      <c r="M42" s="701"/>
      <c r="N42" s="701">
        <v>175000</v>
      </c>
      <c r="O42" s="701"/>
      <c r="P42" s="701"/>
      <c r="Q42" s="701"/>
      <c r="R42" s="701"/>
      <c r="S42" s="701"/>
      <c r="T42" s="701"/>
      <c r="U42" s="701"/>
      <c r="V42" s="701"/>
      <c r="W42" s="701">
        <v>175000</v>
      </c>
      <c r="X42" s="701"/>
      <c r="Y42" s="701"/>
      <c r="Z42" s="701"/>
      <c r="AA42" s="701"/>
      <c r="AB42" s="701"/>
      <c r="AC42" s="701"/>
      <c r="AD42" s="701"/>
      <c r="AE42" s="701"/>
      <c r="AF42" s="571">
        <f>SUM(E42:AE42)</f>
        <v>363268</v>
      </c>
      <c r="AG42" s="571"/>
      <c r="AH42" s="571"/>
      <c r="AI42" s="571"/>
      <c r="AJ42" s="571"/>
      <c r="AK42" s="571"/>
      <c r="AL42" s="571"/>
      <c r="AM42" s="571"/>
      <c r="AN42" s="571"/>
      <c r="AO42" s="571"/>
      <c r="AP42" s="572"/>
    </row>
    <row r="43" spans="1:42" ht="13.5" customHeight="1" x14ac:dyDescent="0.3">
      <c r="A43" s="541" t="s">
        <v>96</v>
      </c>
      <c r="B43" s="542"/>
      <c r="C43" s="542"/>
      <c r="D43" s="543"/>
      <c r="E43" s="702">
        <f>'SRMC Sample (2)'!A80</f>
        <v>10000</v>
      </c>
      <c r="F43" s="703"/>
      <c r="G43" s="703"/>
      <c r="H43" s="703"/>
      <c r="I43" s="703"/>
      <c r="J43" s="703"/>
      <c r="K43" s="703"/>
      <c r="L43" s="703"/>
      <c r="M43" s="704"/>
      <c r="N43" s="702">
        <f>'SRMC Sample (2)'!J80</f>
        <v>25000</v>
      </c>
      <c r="O43" s="703"/>
      <c r="P43" s="703"/>
      <c r="Q43" s="703"/>
      <c r="R43" s="703"/>
      <c r="S43" s="703"/>
      <c r="T43" s="703"/>
      <c r="U43" s="703"/>
      <c r="V43" s="704"/>
      <c r="W43" s="702">
        <f>'SRMC Sample (2)'!S80</f>
        <v>25000</v>
      </c>
      <c r="X43" s="703"/>
      <c r="Y43" s="703"/>
      <c r="Z43" s="703"/>
      <c r="AA43" s="703"/>
      <c r="AB43" s="703"/>
      <c r="AC43" s="703"/>
      <c r="AD43" s="703"/>
      <c r="AE43" s="704"/>
      <c r="AF43" s="535">
        <f>SUM(E43:AE43)</f>
        <v>60000</v>
      </c>
      <c r="AG43" s="536"/>
      <c r="AH43" s="536"/>
      <c r="AI43" s="536"/>
      <c r="AJ43" s="536"/>
      <c r="AK43" s="536"/>
      <c r="AL43" s="536"/>
      <c r="AM43" s="536"/>
      <c r="AN43" s="536"/>
      <c r="AO43" s="536"/>
      <c r="AP43" s="537"/>
    </row>
    <row r="44" spans="1:42" ht="13.5" customHeight="1" x14ac:dyDescent="0.3">
      <c r="A44" s="544" t="s">
        <v>89</v>
      </c>
      <c r="B44" s="516"/>
      <c r="C44" s="516"/>
      <c r="D44" s="516"/>
      <c r="E44" s="571">
        <f>E42+E43</f>
        <v>23268</v>
      </c>
      <c r="F44" s="571"/>
      <c r="G44" s="571"/>
      <c r="H44" s="571"/>
      <c r="I44" s="571"/>
      <c r="J44" s="571"/>
      <c r="K44" s="571"/>
      <c r="L44" s="571"/>
      <c r="M44" s="571"/>
      <c r="N44" s="571">
        <f>N42+N43</f>
        <v>200000</v>
      </c>
      <c r="O44" s="571"/>
      <c r="P44" s="571"/>
      <c r="Q44" s="571"/>
      <c r="R44" s="571"/>
      <c r="S44" s="571"/>
      <c r="T44" s="571"/>
      <c r="U44" s="571"/>
      <c r="V44" s="571"/>
      <c r="W44" s="571">
        <f>W42+W43</f>
        <v>200000</v>
      </c>
      <c r="X44" s="571"/>
      <c r="Y44" s="571"/>
      <c r="Z44" s="571"/>
      <c r="AA44" s="571"/>
      <c r="AB44" s="571"/>
      <c r="AC44" s="571"/>
      <c r="AD44" s="571"/>
      <c r="AE44" s="571"/>
      <c r="AF44" s="571">
        <f>SUM(E44:AE44)</f>
        <v>423268</v>
      </c>
      <c r="AG44" s="571"/>
      <c r="AH44" s="571"/>
      <c r="AI44" s="571"/>
      <c r="AJ44" s="571"/>
      <c r="AK44" s="571"/>
      <c r="AL44" s="571"/>
      <c r="AM44" s="571"/>
      <c r="AN44" s="571"/>
      <c r="AO44" s="571"/>
      <c r="AP44" s="572"/>
    </row>
    <row r="45" spans="1:42" ht="9" customHeight="1" x14ac:dyDescent="0.25">
      <c r="A45" s="200"/>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2"/>
    </row>
    <row r="46" spans="1:42" ht="17.25" customHeight="1" x14ac:dyDescent="0.3">
      <c r="A46" s="532" t="s">
        <v>70</v>
      </c>
      <c r="B46" s="533"/>
      <c r="C46" s="533"/>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3"/>
      <c r="AP46" s="534"/>
    </row>
    <row r="47" spans="1:42" ht="15" customHeight="1" x14ac:dyDescent="0.25">
      <c r="A47" s="526" t="s">
        <v>71</v>
      </c>
      <c r="B47" s="527"/>
      <c r="C47" s="527"/>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8"/>
    </row>
    <row r="48" spans="1:42" ht="120.75" customHeight="1" x14ac:dyDescent="0.25">
      <c r="A48" s="698" t="s">
        <v>256</v>
      </c>
      <c r="B48" s="699"/>
      <c r="C48" s="699"/>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700"/>
    </row>
    <row r="49" spans="1:42" ht="4.5" customHeight="1" x14ac:dyDescent="0.25">
      <c r="A49" s="443"/>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5"/>
    </row>
    <row r="50" spans="1:42" ht="8.25" customHeight="1" thickBot="1" x14ac:dyDescent="0.3">
      <c r="A50" s="335"/>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7"/>
    </row>
  </sheetData>
  <sheetProtection sheet="1" objects="1" scenarios="1"/>
  <mergeCells count="145">
    <mergeCell ref="A2:AP2"/>
    <mergeCell ref="A3:AP3"/>
    <mergeCell ref="A4:D4"/>
    <mergeCell ref="E4:O4"/>
    <mergeCell ref="Q4:S4"/>
    <mergeCell ref="T4:AB4"/>
    <mergeCell ref="AD4:AI4"/>
    <mergeCell ref="AJ4:AP4"/>
    <mergeCell ref="A9:C9"/>
    <mergeCell ref="D9:U9"/>
    <mergeCell ref="W9:Y9"/>
    <mergeCell ref="Z9:AP9"/>
    <mergeCell ref="A5:E5"/>
    <mergeCell ref="F5:AP5"/>
    <mergeCell ref="A10:C10"/>
    <mergeCell ref="D10:U10"/>
    <mergeCell ref="V10:Y10"/>
    <mergeCell ref="Z10:AP10"/>
    <mergeCell ref="A6:E6"/>
    <mergeCell ref="F6:AP6"/>
    <mergeCell ref="A7:AP7"/>
    <mergeCell ref="A8:AP8"/>
    <mergeCell ref="A14:AP14"/>
    <mergeCell ref="A15:AP15"/>
    <mergeCell ref="A16:AP16"/>
    <mergeCell ref="A17:F17"/>
    <mergeCell ref="G17:O17"/>
    <mergeCell ref="P17:X17"/>
    <mergeCell ref="Y17:AG17"/>
    <mergeCell ref="AH17:AP17"/>
    <mergeCell ref="A11:C11"/>
    <mergeCell ref="D11:U11"/>
    <mergeCell ref="W11:Y11"/>
    <mergeCell ref="Z11:AP11"/>
    <mergeCell ref="A12:AP12"/>
    <mergeCell ref="A13:AP13"/>
    <mergeCell ref="A18:F18"/>
    <mergeCell ref="G18:O18"/>
    <mergeCell ref="P18:X18"/>
    <mergeCell ref="Y18:AG18"/>
    <mergeCell ref="AH18:AP18"/>
    <mergeCell ref="A19:F19"/>
    <mergeCell ref="G19:O19"/>
    <mergeCell ref="P19:X19"/>
    <mergeCell ref="Y19:AG19"/>
    <mergeCell ref="AH19:AP19"/>
    <mergeCell ref="A20:F20"/>
    <mergeCell ref="G20:O20"/>
    <mergeCell ref="P20:X20"/>
    <mergeCell ref="Y20:AG20"/>
    <mergeCell ref="AH20:AP20"/>
    <mergeCell ref="A21:F21"/>
    <mergeCell ref="G21:O21"/>
    <mergeCell ref="P21:X21"/>
    <mergeCell ref="Y21:AG21"/>
    <mergeCell ref="AH21:AP21"/>
    <mergeCell ref="A22:O22"/>
    <mergeCell ref="P22:X22"/>
    <mergeCell ref="Y22:AG22"/>
    <mergeCell ref="AH22:AP22"/>
    <mergeCell ref="A23:F23"/>
    <mergeCell ref="G23:O23"/>
    <mergeCell ref="P23:X23"/>
    <mergeCell ref="Y23:AG23"/>
    <mergeCell ref="AH23:AP23"/>
    <mergeCell ref="A24:F24"/>
    <mergeCell ref="G24:O24"/>
    <mergeCell ref="P24:X24"/>
    <mergeCell ref="Y24:AG24"/>
    <mergeCell ref="AH24:AP24"/>
    <mergeCell ref="A25:F25"/>
    <mergeCell ref="G25:O25"/>
    <mergeCell ref="P25:X25"/>
    <mergeCell ref="Y25:AG25"/>
    <mergeCell ref="AH25:AP25"/>
    <mergeCell ref="A26:F26"/>
    <mergeCell ref="G26:O26"/>
    <mergeCell ref="P26:X26"/>
    <mergeCell ref="Y26:AG26"/>
    <mergeCell ref="AH26:AP26"/>
    <mergeCell ref="A27:F27"/>
    <mergeCell ref="G27:O27"/>
    <mergeCell ref="P27:X27"/>
    <mergeCell ref="Y27:AG27"/>
    <mergeCell ref="AH27:AP27"/>
    <mergeCell ref="K30:M30"/>
    <mergeCell ref="O30:Q30"/>
    <mergeCell ref="R30:S30"/>
    <mergeCell ref="T30:AB30"/>
    <mergeCell ref="AD30:AF30"/>
    <mergeCell ref="AG30:AP30"/>
    <mergeCell ref="A28:F28"/>
    <mergeCell ref="G28:O28"/>
    <mergeCell ref="P28:X28"/>
    <mergeCell ref="Y28:AG28"/>
    <mergeCell ref="AH28:AP28"/>
    <mergeCell ref="A29:AP29"/>
    <mergeCell ref="A34:AP34"/>
    <mergeCell ref="A35:AP35"/>
    <mergeCell ref="A36:H36"/>
    <mergeCell ref="I36:Q36"/>
    <mergeCell ref="R36:S36"/>
    <mergeCell ref="T36:AB36"/>
    <mergeCell ref="AC36:AM36"/>
    <mergeCell ref="AN36:AP36"/>
    <mergeCell ref="A31:AP31"/>
    <mergeCell ref="A32:H32"/>
    <mergeCell ref="J32:L32"/>
    <mergeCell ref="N32:P32"/>
    <mergeCell ref="Q32:AP32"/>
    <mergeCell ref="A33:AP33"/>
    <mergeCell ref="E41:M41"/>
    <mergeCell ref="N41:V41"/>
    <mergeCell ref="W41:AE41"/>
    <mergeCell ref="AF41:AP41"/>
    <mergeCell ref="A37:AP37"/>
    <mergeCell ref="A38:U38"/>
    <mergeCell ref="W38:Y38"/>
    <mergeCell ref="AA38:AC38"/>
    <mergeCell ref="AD38:AP38"/>
    <mergeCell ref="A39:AP39"/>
    <mergeCell ref="A49:AP49"/>
    <mergeCell ref="A50:AP50"/>
    <mergeCell ref="A46:AP46"/>
    <mergeCell ref="A47:AP47"/>
    <mergeCell ref="A48:AP48"/>
    <mergeCell ref="A1:AP1"/>
    <mergeCell ref="A44:D44"/>
    <mergeCell ref="E44:M44"/>
    <mergeCell ref="N44:V44"/>
    <mergeCell ref="W44:AE44"/>
    <mergeCell ref="AF44:AP44"/>
    <mergeCell ref="A45:AP45"/>
    <mergeCell ref="A42:D42"/>
    <mergeCell ref="E42:M42"/>
    <mergeCell ref="N42:V42"/>
    <mergeCell ref="W42:AE42"/>
    <mergeCell ref="AF42:AP42"/>
    <mergeCell ref="A43:D43"/>
    <mergeCell ref="E43:M43"/>
    <mergeCell ref="N43:V43"/>
    <mergeCell ref="W43:AE43"/>
    <mergeCell ref="AF43:AP43"/>
    <mergeCell ref="A40:AP40"/>
    <mergeCell ref="A41:D41"/>
  </mergeCells>
  <conditionalFormatting sqref="E42:AP44">
    <cfRule type="cellIs" dxfId="6" priority="4" operator="lessThan">
      <formula>0</formula>
    </cfRule>
  </conditionalFormatting>
  <conditionalFormatting sqref="G18:AP20 G23:AP25">
    <cfRule type="cellIs" dxfId="5" priority="3" operator="lessThan">
      <formula>0</formula>
    </cfRule>
  </conditionalFormatting>
  <conditionalFormatting sqref="G28:AP28">
    <cfRule type="cellIs" dxfId="4" priority="1" operator="lessThan">
      <formula>0</formula>
    </cfRule>
  </conditionalFormatting>
  <printOptions horizontalCentered="1"/>
  <pageMargins left="0.25" right="0.25" top="0.5" bottom="0.5" header="0.3" footer="0.3"/>
  <pageSetup scale="98" orientation="portrait" horizontalDpi="1200" verticalDpi="1200" r:id="rId1"/>
  <headerFooter>
    <oddFooter>&amp;L&amp;D&amp;R&amp;P of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6" id="{0AEE2092-A35E-44CA-9D08-39B90262B5BE}">
            <x14:iconSet iconSet="3Symbols2" showValue="0" custom="1">
              <x14:cfvo type="percent">
                <xm:f>0</xm:f>
              </x14:cfvo>
              <x14:cfvo type="num" gte="0">
                <xm:f>1</xm:f>
              </x14:cfvo>
              <x14:cfvo type="num">
                <xm:f>1</xm:f>
              </x14:cfvo>
              <x14:cfIcon iconSet="NoIcons" iconId="0"/>
              <x14:cfIcon iconSet="NoIcons" iconId="0"/>
              <x14:cfIcon iconSet="3Symbols2" iconId="2"/>
            </x14:iconSet>
          </x14:cfRule>
          <xm:sqref>I32 M32</xm:sqref>
        </x14:conditionalFormatting>
        <x14:conditionalFormatting xmlns:xm="http://schemas.microsoft.com/office/excel/2006/main">
          <x14:cfRule type="iconSet" priority="5" id="{65CFF146-1DE3-44FD-8D2A-7CE279E3AD1C}">
            <x14:iconSet showValue="0" custom="1">
              <x14:cfvo type="percent">
                <xm:f>0</xm:f>
              </x14:cfvo>
              <x14:cfvo type="num" gte="0">
                <xm:f>0</xm:f>
              </x14:cfvo>
              <x14:cfvo type="num">
                <xm:f>1</xm:f>
              </x14:cfvo>
              <x14:cfIcon iconSet="NoIcons" iconId="0"/>
              <x14:cfIcon iconSet="NoIcons" iconId="0"/>
              <x14:cfIcon iconSet="3Symbols2" iconId="2"/>
            </x14:iconSet>
          </x14:cfRule>
          <xm:sqref>V38 Z38</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Year 3 or Phase II (Y3)" prompt="Please select Year 3 if the project is non-phased and Phase II (Y3) if the project is phased." xr:uid="{00000000-0002-0000-0E00-000000000000}">
          <x14:formula1>
            <xm:f>'Data Validation'!$F$1:$F$2</xm:f>
          </x14:formula1>
          <xm:sqref>W41:AE41</xm:sqref>
        </x14:dataValidation>
        <x14:dataValidation type="list" allowBlank="1" showInputMessage="1" showErrorMessage="1" promptTitle="Year 2 or Phase II (Y2)" prompt="Please select Year 2 if the project is non-phased and Phase II (Y2) if the project is phased." xr:uid="{00000000-0002-0000-0E00-000001000000}">
          <x14:formula1>
            <xm:f>'Data Validation'!$E$1:$E$2</xm:f>
          </x14:formula1>
          <xm:sqref>N41:V41</xm:sqref>
        </x14:dataValidation>
        <x14:dataValidation type="list" allowBlank="1" showInputMessage="1" showErrorMessage="1" promptTitle="What is changing?" prompt="Select the option that best describes what is changing from the previous request." xr:uid="{00000000-0002-0000-0E00-000002000000}">
          <x14:formula1>
            <xm:f>'Data Validation'!$B$1:$B$13</xm:f>
          </x14:formula1>
          <xm:sqref>A14:AP14</xm:sqref>
        </x14:dataValidation>
        <x14:dataValidation type="list" allowBlank="1" showInputMessage="1" showErrorMessage="1" promptTitle="Year 1 or Phase I (Y1)" prompt="Please select Year 1 if the project is non-phased and Phase I if the project is phased." xr:uid="{00000000-0002-0000-0E00-000003000000}">
          <x14:formula1>
            <xm:f>'Data Validation'!$D$1:$D$3</xm:f>
          </x14:formula1>
          <xm:sqref>E41:M41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sheetPr>
  <dimension ref="A1:AT50"/>
  <sheetViews>
    <sheetView showGridLines="0" zoomScale="110" zoomScaleNormal="110" zoomScalePageLayoutView="160" workbookViewId="0">
      <selection activeCell="X18" sqref="X18:Y18"/>
    </sheetView>
  </sheetViews>
  <sheetFormatPr defaultColWidth="2.453125" defaultRowHeight="13.5" customHeight="1" x14ac:dyDescent="0.25"/>
  <cols>
    <col min="1" max="2" width="2.453125" style="2"/>
    <col min="3" max="3" width="3" style="2" customWidth="1"/>
    <col min="4" max="5" width="2.453125" style="2"/>
    <col min="6" max="6" width="2.453125" style="2" customWidth="1"/>
    <col min="7" max="41" width="2.453125" style="2"/>
    <col min="42" max="42" width="2.453125" style="2" customWidth="1"/>
    <col min="43" max="43" width="0.90625" style="2" customWidth="1"/>
    <col min="44" max="45" width="2.453125" style="2"/>
    <col min="46" max="46" width="21.453125" style="2" customWidth="1"/>
    <col min="47" max="16384" width="2.453125" style="2"/>
  </cols>
  <sheetData>
    <row r="1" spans="1:46" s="13" customFormat="1" ht="54" customHeight="1" x14ac:dyDescent="0.35">
      <c r="A1" s="440" t="s">
        <v>222</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2"/>
    </row>
    <row r="2" spans="1:46"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1"/>
    </row>
    <row r="3" spans="1:46" ht="18" customHeight="1" x14ac:dyDescent="0.3">
      <c r="A3" s="481" t="s">
        <v>69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556"/>
    </row>
    <row r="4" spans="1:46" ht="13.5" customHeight="1" x14ac:dyDescent="0.3">
      <c r="A4" s="200" t="s">
        <v>0</v>
      </c>
      <c r="B4" s="201"/>
      <c r="C4" s="201"/>
      <c r="D4" s="201"/>
      <c r="E4" s="431" t="str">
        <f>'SRMC Sample (3)'!E4</f>
        <v>4399-925-R (905)</v>
      </c>
      <c r="F4" s="431"/>
      <c r="G4" s="431"/>
      <c r="H4" s="431"/>
      <c r="I4" s="431"/>
      <c r="J4" s="431"/>
      <c r="K4" s="431"/>
      <c r="L4" s="431"/>
      <c r="M4" s="431"/>
      <c r="N4" s="431"/>
      <c r="O4" s="431"/>
      <c r="Q4" s="201" t="s">
        <v>11</v>
      </c>
      <c r="R4" s="201"/>
      <c r="S4" s="201"/>
      <c r="T4" s="432" t="str">
        <f>'SRMC Sample (3)'!S4</f>
        <v>Wakulla</v>
      </c>
      <c r="U4" s="432"/>
      <c r="V4" s="432"/>
      <c r="W4" s="432"/>
      <c r="X4" s="432"/>
      <c r="Y4" s="432"/>
      <c r="Z4" s="432"/>
      <c r="AA4" s="432"/>
      <c r="AB4" s="432"/>
      <c r="AD4" s="208" t="s">
        <v>24</v>
      </c>
      <c r="AE4" s="208"/>
      <c r="AF4" s="208"/>
      <c r="AG4" s="208"/>
      <c r="AH4" s="208"/>
      <c r="AI4" s="208"/>
      <c r="AJ4" s="483">
        <f>'SRMC Sample (3)'!AH4</f>
        <v>2</v>
      </c>
      <c r="AK4" s="483"/>
      <c r="AL4" s="483"/>
      <c r="AM4" s="483"/>
      <c r="AN4" s="483"/>
      <c r="AO4" s="483"/>
      <c r="AP4" s="555"/>
    </row>
    <row r="5" spans="1:46" ht="13.5" customHeight="1" x14ac:dyDescent="0.25">
      <c r="A5" s="200" t="s">
        <v>245</v>
      </c>
      <c r="B5" s="201"/>
      <c r="C5" s="201"/>
      <c r="D5" s="201"/>
      <c r="E5" s="201"/>
      <c r="F5" s="432" t="str">
        <f>'SRMC Sample (3)'!E5</f>
        <v>Town of Wakulla Springs</v>
      </c>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5"/>
      <c r="AQ5" s="49"/>
    </row>
    <row r="6" spans="1:46" ht="13.5" customHeight="1" x14ac:dyDescent="0.25">
      <c r="A6" s="200" t="s">
        <v>1</v>
      </c>
      <c r="B6" s="201"/>
      <c r="C6" s="201"/>
      <c r="D6" s="201"/>
      <c r="E6" s="201"/>
      <c r="F6" s="432" t="str">
        <f>'SRMC Sample (3)'!E6</f>
        <v>Town of Wakulla Springs, Edward Ball Hotel, Wind Retrofit and Generator</v>
      </c>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5"/>
      <c r="AQ6" s="49"/>
    </row>
    <row r="7" spans="1:46" ht="9" customHeight="1" x14ac:dyDescent="0.25">
      <c r="A7" s="200"/>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6" ht="18" customHeight="1" x14ac:dyDescent="0.3">
      <c r="A8" s="438" t="s">
        <v>41</v>
      </c>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52"/>
    </row>
    <row r="9" spans="1:46" ht="13.5" customHeight="1" x14ac:dyDescent="0.25">
      <c r="A9" s="200" t="s">
        <v>3</v>
      </c>
      <c r="B9" s="201"/>
      <c r="C9" s="201"/>
      <c r="D9" s="432" t="str">
        <f>'SRMC Sample (3)'!D9</f>
        <v>Bill Nye</v>
      </c>
      <c r="E9" s="432"/>
      <c r="F9" s="432"/>
      <c r="G9" s="432"/>
      <c r="H9" s="432"/>
      <c r="I9" s="432"/>
      <c r="J9" s="432"/>
      <c r="K9" s="432"/>
      <c r="L9" s="432"/>
      <c r="M9" s="432"/>
      <c r="N9" s="432"/>
      <c r="O9" s="432"/>
      <c r="P9" s="432"/>
      <c r="Q9" s="432"/>
      <c r="R9" s="432"/>
      <c r="S9" s="432"/>
      <c r="T9" s="432"/>
      <c r="U9" s="432"/>
      <c r="W9" s="208" t="s">
        <v>12</v>
      </c>
      <c r="X9" s="208"/>
      <c r="Y9" s="208"/>
      <c r="Z9" s="432" t="str">
        <f>'SRMC Sample (3)'!X9</f>
        <v>Science Guy</v>
      </c>
      <c r="AA9" s="432"/>
      <c r="AB9" s="432"/>
      <c r="AC9" s="432"/>
      <c r="AD9" s="432"/>
      <c r="AE9" s="432"/>
      <c r="AF9" s="432"/>
      <c r="AG9" s="432"/>
      <c r="AH9" s="432"/>
      <c r="AI9" s="432"/>
      <c r="AJ9" s="432"/>
      <c r="AK9" s="432"/>
      <c r="AL9" s="432"/>
      <c r="AM9" s="432"/>
      <c r="AN9" s="432"/>
      <c r="AO9" s="432"/>
      <c r="AP9" s="435"/>
    </row>
    <row r="10" spans="1:46" ht="13.5" customHeight="1" x14ac:dyDescent="0.25">
      <c r="A10" s="200" t="s">
        <v>4</v>
      </c>
      <c r="B10" s="201"/>
      <c r="C10" s="201"/>
      <c r="D10" s="424" t="str">
        <f>'SRMC Sample (3)'!D10</f>
        <v>Town of Wakulla Springs</v>
      </c>
      <c r="E10" s="424"/>
      <c r="F10" s="424"/>
      <c r="G10" s="424"/>
      <c r="H10" s="424"/>
      <c r="I10" s="424"/>
      <c r="J10" s="424"/>
      <c r="K10" s="424"/>
      <c r="L10" s="424"/>
      <c r="M10" s="424"/>
      <c r="N10" s="424"/>
      <c r="O10" s="424"/>
      <c r="P10" s="424"/>
      <c r="Q10" s="424"/>
      <c r="R10" s="424"/>
      <c r="S10" s="424"/>
      <c r="T10" s="424"/>
      <c r="U10" s="424"/>
      <c r="V10" s="208" t="s">
        <v>13</v>
      </c>
      <c r="W10" s="208"/>
      <c r="X10" s="208"/>
      <c r="Y10" s="208"/>
      <c r="Z10" s="424" t="str">
        <f>'SRMC Sample (3)'!X10</f>
        <v>360 S County Road, Wakulla Springs, FL 32327</v>
      </c>
      <c r="AA10" s="424"/>
      <c r="AB10" s="424"/>
      <c r="AC10" s="424"/>
      <c r="AD10" s="424"/>
      <c r="AE10" s="424"/>
      <c r="AF10" s="424"/>
      <c r="AG10" s="424"/>
      <c r="AH10" s="424"/>
      <c r="AI10" s="424"/>
      <c r="AJ10" s="424"/>
      <c r="AK10" s="424"/>
      <c r="AL10" s="424"/>
      <c r="AM10" s="424"/>
      <c r="AN10" s="424"/>
      <c r="AO10" s="424"/>
      <c r="AP10" s="425"/>
    </row>
    <row r="11" spans="1:46" ht="13.5" customHeight="1" x14ac:dyDescent="0.25">
      <c r="A11" s="200" t="s">
        <v>5</v>
      </c>
      <c r="B11" s="201"/>
      <c r="C11" s="201"/>
      <c r="D11" s="464">
        <f>'SRMC Sample (3)'!D11</f>
        <v>8505555555</v>
      </c>
      <c r="E11" s="464"/>
      <c r="F11" s="464"/>
      <c r="G11" s="464"/>
      <c r="H11" s="464"/>
      <c r="I11" s="464"/>
      <c r="J11" s="464"/>
      <c r="K11" s="464"/>
      <c r="L11" s="464"/>
      <c r="M11" s="464"/>
      <c r="N11" s="464"/>
      <c r="O11" s="464"/>
      <c r="P11" s="464"/>
      <c r="Q11" s="464"/>
      <c r="R11" s="464"/>
      <c r="S11" s="464"/>
      <c r="T11" s="464"/>
      <c r="U11" s="464"/>
      <c r="W11" s="208" t="s">
        <v>14</v>
      </c>
      <c r="X11" s="208"/>
      <c r="Y11" s="208"/>
      <c r="Z11" s="465" t="str">
        <f>'SRMC Sample (3)'!X11</f>
        <v>bnye@townofwakullasprings.com</v>
      </c>
      <c r="AA11" s="432"/>
      <c r="AB11" s="432"/>
      <c r="AC11" s="432"/>
      <c r="AD11" s="432"/>
      <c r="AE11" s="432"/>
      <c r="AF11" s="432"/>
      <c r="AG11" s="432"/>
      <c r="AH11" s="432"/>
      <c r="AI11" s="432"/>
      <c r="AJ11" s="432"/>
      <c r="AK11" s="432"/>
      <c r="AL11" s="432"/>
      <c r="AM11" s="432"/>
      <c r="AN11" s="432"/>
      <c r="AO11" s="432"/>
      <c r="AP11" s="435"/>
    </row>
    <row r="12" spans="1:46" ht="8.25"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2"/>
    </row>
    <row r="13" spans="1:46" ht="13.5" customHeight="1" x14ac:dyDescent="0.25">
      <c r="A13" s="200" t="s">
        <v>129</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2"/>
    </row>
    <row r="14" spans="1:46" ht="18" customHeight="1" x14ac:dyDescent="0.3">
      <c r="A14" s="661" t="s">
        <v>67</v>
      </c>
      <c r="B14" s="662"/>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3"/>
      <c r="AT14" s="7" t="s">
        <v>140</v>
      </c>
    </row>
    <row r="15" spans="1:46" ht="9" customHeight="1" x14ac:dyDescent="0.25">
      <c r="A15" s="529"/>
      <c r="B15" s="530"/>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1"/>
      <c r="AR15" s="34"/>
    </row>
    <row r="16" spans="1:46" ht="15" customHeight="1" x14ac:dyDescent="0.3">
      <c r="A16" s="438" t="s">
        <v>68</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3"/>
    </row>
    <row r="17" spans="1:42" ht="15" customHeight="1" x14ac:dyDescent="0.3">
      <c r="A17" s="544" t="s">
        <v>58</v>
      </c>
      <c r="B17" s="516"/>
      <c r="C17" s="516"/>
      <c r="D17" s="516"/>
      <c r="E17" s="516"/>
      <c r="F17" s="516"/>
      <c r="G17" s="516" t="s">
        <v>102</v>
      </c>
      <c r="H17" s="516"/>
      <c r="I17" s="516"/>
      <c r="J17" s="516"/>
      <c r="K17" s="516"/>
      <c r="L17" s="516"/>
      <c r="M17" s="516"/>
      <c r="N17" s="516"/>
      <c r="O17" s="516"/>
      <c r="P17" s="516" t="s">
        <v>103</v>
      </c>
      <c r="Q17" s="516"/>
      <c r="R17" s="516"/>
      <c r="S17" s="516"/>
      <c r="T17" s="516"/>
      <c r="U17" s="516"/>
      <c r="V17" s="516"/>
      <c r="W17" s="516"/>
      <c r="X17" s="516"/>
      <c r="Y17" s="516" t="s">
        <v>90</v>
      </c>
      <c r="Z17" s="516"/>
      <c r="AA17" s="516"/>
      <c r="AB17" s="516"/>
      <c r="AC17" s="516"/>
      <c r="AD17" s="516"/>
      <c r="AE17" s="516"/>
      <c r="AF17" s="516"/>
      <c r="AG17" s="516"/>
      <c r="AH17" s="516" t="s">
        <v>141</v>
      </c>
      <c r="AI17" s="516"/>
      <c r="AJ17" s="516"/>
      <c r="AK17" s="516"/>
      <c r="AL17" s="516"/>
      <c r="AM17" s="516"/>
      <c r="AN17" s="516"/>
      <c r="AO17" s="516"/>
      <c r="AP17" s="517"/>
    </row>
    <row r="18" spans="1:42" ht="13.5" customHeight="1" x14ac:dyDescent="0.25">
      <c r="A18" s="354" t="s">
        <v>84</v>
      </c>
      <c r="B18" s="355"/>
      <c r="C18" s="355"/>
      <c r="D18" s="355"/>
      <c r="E18" s="355"/>
      <c r="F18" s="355"/>
      <c r="G18" s="565">
        <v>349020</v>
      </c>
      <c r="H18" s="565"/>
      <c r="I18" s="565"/>
      <c r="J18" s="565"/>
      <c r="K18" s="565"/>
      <c r="L18" s="565"/>
      <c r="M18" s="565"/>
      <c r="N18" s="565"/>
      <c r="O18" s="565"/>
      <c r="P18" s="565">
        <v>116340</v>
      </c>
      <c r="Q18" s="565"/>
      <c r="R18" s="565"/>
      <c r="S18" s="565"/>
      <c r="T18" s="565"/>
      <c r="U18" s="565"/>
      <c r="V18" s="565"/>
      <c r="W18" s="565"/>
      <c r="X18" s="565"/>
      <c r="Y18" s="565">
        <f>G18+P18</f>
        <v>465360</v>
      </c>
      <c r="Z18" s="565"/>
      <c r="AA18" s="565"/>
      <c r="AB18" s="565"/>
      <c r="AC18" s="565"/>
      <c r="AD18" s="565"/>
      <c r="AE18" s="565"/>
      <c r="AF18" s="565"/>
      <c r="AG18" s="565"/>
      <c r="AH18" s="565">
        <v>23268</v>
      </c>
      <c r="AI18" s="565"/>
      <c r="AJ18" s="565"/>
      <c r="AK18" s="565"/>
      <c r="AL18" s="565"/>
      <c r="AM18" s="565"/>
      <c r="AN18" s="565"/>
      <c r="AO18" s="565"/>
      <c r="AP18" s="694"/>
    </row>
    <row r="19" spans="1:42" ht="13.5" customHeight="1" x14ac:dyDescent="0.25">
      <c r="A19" s="354" t="s">
        <v>72</v>
      </c>
      <c r="B19" s="355"/>
      <c r="C19" s="355"/>
      <c r="D19" s="355"/>
      <c r="E19" s="355"/>
      <c r="F19" s="355"/>
      <c r="G19" s="565">
        <f>'SRMC Sample (3)'!G18</f>
        <v>-75000</v>
      </c>
      <c r="H19" s="565"/>
      <c r="I19" s="565"/>
      <c r="J19" s="565"/>
      <c r="K19" s="565"/>
      <c r="L19" s="565"/>
      <c r="M19" s="565"/>
      <c r="N19" s="565"/>
      <c r="O19" s="565"/>
      <c r="P19" s="565">
        <f>'SRMC Sample (3)'!O18</f>
        <v>-25000</v>
      </c>
      <c r="Q19" s="565"/>
      <c r="R19" s="565"/>
      <c r="S19" s="565"/>
      <c r="T19" s="565"/>
      <c r="U19" s="565"/>
      <c r="V19" s="565"/>
      <c r="W19" s="565"/>
      <c r="X19" s="565"/>
      <c r="Y19" s="565">
        <f t="shared" ref="Y19:Y20" si="0">G19+P19</f>
        <v>-100000</v>
      </c>
      <c r="Z19" s="565"/>
      <c r="AA19" s="565"/>
      <c r="AB19" s="565"/>
      <c r="AC19" s="565"/>
      <c r="AD19" s="565"/>
      <c r="AE19" s="565"/>
      <c r="AF19" s="565"/>
      <c r="AG19" s="565"/>
      <c r="AH19" s="565">
        <v>-5000</v>
      </c>
      <c r="AI19" s="565"/>
      <c r="AJ19" s="565"/>
      <c r="AK19" s="565"/>
      <c r="AL19" s="565"/>
      <c r="AM19" s="565"/>
      <c r="AN19" s="565"/>
      <c r="AO19" s="565"/>
      <c r="AP19" s="694"/>
    </row>
    <row r="20" spans="1:42" ht="13.5" customHeight="1" x14ac:dyDescent="0.3">
      <c r="A20" s="354" t="s">
        <v>73</v>
      </c>
      <c r="B20" s="355"/>
      <c r="C20" s="355"/>
      <c r="D20" s="355"/>
      <c r="E20" s="355"/>
      <c r="F20" s="355"/>
      <c r="G20" s="514">
        <f>G18+G19</f>
        <v>274020</v>
      </c>
      <c r="H20" s="514"/>
      <c r="I20" s="514"/>
      <c r="J20" s="514"/>
      <c r="K20" s="514"/>
      <c r="L20" s="514"/>
      <c r="M20" s="514"/>
      <c r="N20" s="514"/>
      <c r="O20" s="514"/>
      <c r="P20" s="514">
        <f>P18+P19</f>
        <v>91340</v>
      </c>
      <c r="Q20" s="514"/>
      <c r="R20" s="514"/>
      <c r="S20" s="514"/>
      <c r="T20" s="514"/>
      <c r="U20" s="514"/>
      <c r="V20" s="514"/>
      <c r="W20" s="514"/>
      <c r="X20" s="514"/>
      <c r="Y20" s="514">
        <f t="shared" si="0"/>
        <v>365360</v>
      </c>
      <c r="Z20" s="514"/>
      <c r="AA20" s="514"/>
      <c r="AB20" s="514"/>
      <c r="AC20" s="514"/>
      <c r="AD20" s="514"/>
      <c r="AE20" s="514"/>
      <c r="AF20" s="514"/>
      <c r="AG20" s="514"/>
      <c r="AH20" s="514">
        <f>AH18+AH19</f>
        <v>18268</v>
      </c>
      <c r="AI20" s="514"/>
      <c r="AJ20" s="514"/>
      <c r="AK20" s="514"/>
      <c r="AL20" s="514"/>
      <c r="AM20" s="514"/>
      <c r="AN20" s="514"/>
      <c r="AO20" s="514"/>
      <c r="AP20" s="515"/>
    </row>
    <row r="21" spans="1:42" ht="13.5" customHeight="1" x14ac:dyDescent="0.25">
      <c r="A21" s="354" t="s">
        <v>74</v>
      </c>
      <c r="B21" s="355"/>
      <c r="C21" s="355"/>
      <c r="D21" s="355"/>
      <c r="E21" s="355"/>
      <c r="F21" s="355"/>
      <c r="G21" s="522">
        <f>IF(Y20=0,0,G20/Y20)</f>
        <v>0.75</v>
      </c>
      <c r="H21" s="522"/>
      <c r="I21" s="522"/>
      <c r="J21" s="522"/>
      <c r="K21" s="522"/>
      <c r="L21" s="522"/>
      <c r="M21" s="522"/>
      <c r="N21" s="522"/>
      <c r="O21" s="522"/>
      <c r="P21" s="522">
        <f>IF(Y20=0,0,Y21-G21)</f>
        <v>0.25</v>
      </c>
      <c r="Q21" s="522"/>
      <c r="R21" s="522"/>
      <c r="S21" s="522"/>
      <c r="T21" s="522"/>
      <c r="U21" s="522"/>
      <c r="V21" s="522"/>
      <c r="W21" s="522"/>
      <c r="X21" s="522"/>
      <c r="Y21" s="552">
        <f>IF(Y20=0,0,Y20/Y20)</f>
        <v>1</v>
      </c>
      <c r="Z21" s="553"/>
      <c r="AA21" s="553"/>
      <c r="AB21" s="553"/>
      <c r="AC21" s="553"/>
      <c r="AD21" s="553"/>
      <c r="AE21" s="553"/>
      <c r="AF21" s="553"/>
      <c r="AG21" s="554"/>
      <c r="AH21" s="520"/>
      <c r="AI21" s="520"/>
      <c r="AJ21" s="520"/>
      <c r="AK21" s="520"/>
      <c r="AL21" s="520"/>
      <c r="AM21" s="520"/>
      <c r="AN21" s="520"/>
      <c r="AO21" s="520"/>
      <c r="AP21" s="521"/>
    </row>
    <row r="22" spans="1:42" ht="15" customHeight="1" x14ac:dyDescent="0.3">
      <c r="A22" s="547" t="s">
        <v>107</v>
      </c>
      <c r="B22" s="548"/>
      <c r="C22" s="548"/>
      <c r="D22" s="548"/>
      <c r="E22" s="548"/>
      <c r="F22" s="548"/>
      <c r="G22" s="548"/>
      <c r="H22" s="548"/>
      <c r="I22" s="548"/>
      <c r="J22" s="548"/>
      <c r="K22" s="548"/>
      <c r="L22" s="548"/>
      <c r="M22" s="548"/>
      <c r="N22" s="548"/>
      <c r="O22" s="549"/>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7"/>
    </row>
    <row r="23" spans="1:42" ht="13.5" customHeight="1" x14ac:dyDescent="0.25">
      <c r="A23" s="354" t="s">
        <v>84</v>
      </c>
      <c r="B23" s="355"/>
      <c r="C23" s="355"/>
      <c r="D23" s="355"/>
      <c r="E23" s="355"/>
      <c r="F23" s="355"/>
      <c r="G23" s="565">
        <v>6000000</v>
      </c>
      <c r="H23" s="565"/>
      <c r="I23" s="565"/>
      <c r="J23" s="565"/>
      <c r="K23" s="565"/>
      <c r="L23" s="565"/>
      <c r="M23" s="565"/>
      <c r="N23" s="565"/>
      <c r="O23" s="565"/>
      <c r="P23" s="565">
        <v>2000000</v>
      </c>
      <c r="Q23" s="565"/>
      <c r="R23" s="565"/>
      <c r="S23" s="565"/>
      <c r="T23" s="565"/>
      <c r="U23" s="565"/>
      <c r="V23" s="565"/>
      <c r="W23" s="565"/>
      <c r="X23" s="565"/>
      <c r="Y23" s="565">
        <f>G23+P23</f>
        <v>8000000</v>
      </c>
      <c r="Z23" s="565"/>
      <c r="AA23" s="565"/>
      <c r="AB23" s="565"/>
      <c r="AC23" s="565"/>
      <c r="AD23" s="565"/>
      <c r="AE23" s="565"/>
      <c r="AF23" s="565"/>
      <c r="AG23" s="565"/>
      <c r="AH23" s="565">
        <v>400000</v>
      </c>
      <c r="AI23" s="565"/>
      <c r="AJ23" s="565"/>
      <c r="AK23" s="565"/>
      <c r="AL23" s="565"/>
      <c r="AM23" s="565"/>
      <c r="AN23" s="565"/>
      <c r="AO23" s="565"/>
      <c r="AP23" s="694"/>
    </row>
    <row r="24" spans="1:42" ht="13.5" customHeight="1" x14ac:dyDescent="0.25">
      <c r="A24" s="354" t="s">
        <v>72</v>
      </c>
      <c r="B24" s="355"/>
      <c r="C24" s="355"/>
      <c r="D24" s="355"/>
      <c r="E24" s="355"/>
      <c r="F24" s="355"/>
      <c r="G24" s="565">
        <f>'SRMC Sample (3)'!G20</f>
        <v>75000</v>
      </c>
      <c r="H24" s="565"/>
      <c r="I24" s="565"/>
      <c r="J24" s="565"/>
      <c r="K24" s="565"/>
      <c r="L24" s="565"/>
      <c r="M24" s="565"/>
      <c r="N24" s="565"/>
      <c r="O24" s="565"/>
      <c r="P24" s="565">
        <f>'SRMC Sample (3)'!O20</f>
        <v>25000</v>
      </c>
      <c r="Q24" s="565"/>
      <c r="R24" s="565"/>
      <c r="S24" s="565"/>
      <c r="T24" s="565"/>
      <c r="U24" s="565"/>
      <c r="V24" s="565"/>
      <c r="W24" s="565"/>
      <c r="X24" s="565"/>
      <c r="Y24" s="565">
        <f>G24+P24</f>
        <v>100000</v>
      </c>
      <c r="Z24" s="565"/>
      <c r="AA24" s="565"/>
      <c r="AB24" s="565"/>
      <c r="AC24" s="565"/>
      <c r="AD24" s="565"/>
      <c r="AE24" s="565"/>
      <c r="AF24" s="565"/>
      <c r="AG24" s="565"/>
      <c r="AH24" s="565">
        <v>5000</v>
      </c>
      <c r="AI24" s="565"/>
      <c r="AJ24" s="565"/>
      <c r="AK24" s="565"/>
      <c r="AL24" s="565"/>
      <c r="AM24" s="565"/>
      <c r="AN24" s="565"/>
      <c r="AO24" s="565"/>
      <c r="AP24" s="694"/>
    </row>
    <row r="25" spans="1:42" ht="13.5" customHeight="1" x14ac:dyDescent="0.3">
      <c r="A25" s="354" t="s">
        <v>73</v>
      </c>
      <c r="B25" s="355"/>
      <c r="C25" s="355"/>
      <c r="D25" s="355"/>
      <c r="E25" s="355"/>
      <c r="F25" s="355"/>
      <c r="G25" s="514">
        <f>G23+G24</f>
        <v>6075000</v>
      </c>
      <c r="H25" s="514"/>
      <c r="I25" s="514"/>
      <c r="J25" s="514"/>
      <c r="K25" s="514"/>
      <c r="L25" s="514"/>
      <c r="M25" s="514"/>
      <c r="N25" s="514"/>
      <c r="O25" s="514"/>
      <c r="P25" s="514">
        <f>P23+P24</f>
        <v>2025000</v>
      </c>
      <c r="Q25" s="514"/>
      <c r="R25" s="514"/>
      <c r="S25" s="514"/>
      <c r="T25" s="514"/>
      <c r="U25" s="514"/>
      <c r="V25" s="514"/>
      <c r="W25" s="514"/>
      <c r="X25" s="514"/>
      <c r="Y25" s="514">
        <f t="shared" ref="Y25" si="1">G25+P25</f>
        <v>8100000</v>
      </c>
      <c r="Z25" s="514"/>
      <c r="AA25" s="514"/>
      <c r="AB25" s="514"/>
      <c r="AC25" s="514"/>
      <c r="AD25" s="514"/>
      <c r="AE25" s="514"/>
      <c r="AF25" s="514"/>
      <c r="AG25" s="514"/>
      <c r="AH25" s="514">
        <f>AH23+AH24</f>
        <v>405000</v>
      </c>
      <c r="AI25" s="514"/>
      <c r="AJ25" s="514"/>
      <c r="AK25" s="514"/>
      <c r="AL25" s="514"/>
      <c r="AM25" s="514"/>
      <c r="AN25" s="514"/>
      <c r="AO25" s="514"/>
      <c r="AP25" s="515"/>
    </row>
    <row r="26" spans="1:42" ht="13.5" customHeight="1" x14ac:dyDescent="0.25">
      <c r="A26" s="354" t="s">
        <v>74</v>
      </c>
      <c r="B26" s="355"/>
      <c r="C26" s="355"/>
      <c r="D26" s="355"/>
      <c r="E26" s="355"/>
      <c r="F26" s="355"/>
      <c r="G26" s="522">
        <f>IF(Y25=0,0,G25/Y25)</f>
        <v>0.75</v>
      </c>
      <c r="H26" s="522"/>
      <c r="I26" s="522"/>
      <c r="J26" s="522"/>
      <c r="K26" s="522"/>
      <c r="L26" s="522"/>
      <c r="M26" s="522"/>
      <c r="N26" s="522"/>
      <c r="O26" s="522"/>
      <c r="P26" s="522">
        <f>IF(Y25=0,0,Y26-G26)</f>
        <v>0.25</v>
      </c>
      <c r="Q26" s="522"/>
      <c r="R26" s="522"/>
      <c r="S26" s="522"/>
      <c r="T26" s="522"/>
      <c r="U26" s="522"/>
      <c r="V26" s="522"/>
      <c r="W26" s="522"/>
      <c r="X26" s="522"/>
      <c r="Y26" s="522">
        <f>IF(Y25=0,0,Y25/Y25)</f>
        <v>1</v>
      </c>
      <c r="Z26" s="522"/>
      <c r="AA26" s="522"/>
      <c r="AB26" s="522"/>
      <c r="AC26" s="522"/>
      <c r="AD26" s="522"/>
      <c r="AE26" s="522"/>
      <c r="AF26" s="522"/>
      <c r="AG26" s="522"/>
      <c r="AH26" s="520"/>
      <c r="AI26" s="520"/>
      <c r="AJ26" s="520"/>
      <c r="AK26" s="520"/>
      <c r="AL26" s="520"/>
      <c r="AM26" s="520"/>
      <c r="AN26" s="520"/>
      <c r="AO26" s="520"/>
      <c r="AP26" s="521"/>
    </row>
    <row r="27" spans="1:42" ht="15" customHeight="1" x14ac:dyDescent="0.3">
      <c r="A27" s="544" t="s">
        <v>106</v>
      </c>
      <c r="B27" s="516"/>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516"/>
      <c r="AO27" s="516"/>
      <c r="AP27" s="517"/>
    </row>
    <row r="28" spans="1:42" ht="13.5" customHeight="1" x14ac:dyDescent="0.3">
      <c r="A28" s="562"/>
      <c r="B28" s="563"/>
      <c r="C28" s="563"/>
      <c r="D28" s="563"/>
      <c r="E28" s="563"/>
      <c r="F28" s="564"/>
      <c r="G28" s="514">
        <f>G20+G25</f>
        <v>6349020</v>
      </c>
      <c r="H28" s="514"/>
      <c r="I28" s="514"/>
      <c r="J28" s="514"/>
      <c r="K28" s="514"/>
      <c r="L28" s="514"/>
      <c r="M28" s="514"/>
      <c r="N28" s="514"/>
      <c r="O28" s="514"/>
      <c r="P28" s="514">
        <f>P20+P25</f>
        <v>2116340</v>
      </c>
      <c r="Q28" s="514"/>
      <c r="R28" s="514"/>
      <c r="S28" s="514"/>
      <c r="T28" s="514"/>
      <c r="U28" s="514"/>
      <c r="V28" s="514"/>
      <c r="W28" s="514"/>
      <c r="X28" s="514"/>
      <c r="Y28" s="514">
        <f>G28+P28</f>
        <v>8465360</v>
      </c>
      <c r="Z28" s="514"/>
      <c r="AA28" s="514"/>
      <c r="AB28" s="514"/>
      <c r="AC28" s="514"/>
      <c r="AD28" s="514"/>
      <c r="AE28" s="514"/>
      <c r="AF28" s="514"/>
      <c r="AG28" s="514"/>
      <c r="AH28" s="514">
        <f>AH20+AH25</f>
        <v>423268</v>
      </c>
      <c r="AI28" s="514"/>
      <c r="AJ28" s="514"/>
      <c r="AK28" s="514"/>
      <c r="AL28" s="514"/>
      <c r="AM28" s="514"/>
      <c r="AN28" s="514"/>
      <c r="AO28" s="514"/>
      <c r="AP28" s="515"/>
    </row>
    <row r="29" spans="1:42" ht="9" customHeight="1" x14ac:dyDescent="0.25">
      <c r="A29" s="529"/>
      <c r="B29" s="530"/>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1"/>
    </row>
    <row r="30" spans="1:42" ht="13.5" customHeight="1" x14ac:dyDescent="0.25">
      <c r="A30" s="18" t="s">
        <v>83</v>
      </c>
      <c r="K30" s="208" t="s">
        <v>58</v>
      </c>
      <c r="L30" s="208"/>
      <c r="M30" s="208"/>
      <c r="N30" s="2" t="s">
        <v>105</v>
      </c>
      <c r="O30" s="513">
        <f>IF(AH20=0,0,AH20/Y20)</f>
        <v>0.05</v>
      </c>
      <c r="P30" s="513"/>
      <c r="Q30" s="513"/>
      <c r="R30" s="201"/>
      <c r="S30" s="201"/>
      <c r="T30" s="208" t="s">
        <v>107</v>
      </c>
      <c r="U30" s="208"/>
      <c r="V30" s="208"/>
      <c r="W30" s="208"/>
      <c r="X30" s="208"/>
      <c r="Y30" s="208"/>
      <c r="Z30" s="208"/>
      <c r="AA30" s="208"/>
      <c r="AB30" s="208"/>
      <c r="AC30" s="2" t="s">
        <v>105</v>
      </c>
      <c r="AD30" s="513">
        <f>IF(AH25=0,0,AH25/Y25)</f>
        <v>0.05</v>
      </c>
      <c r="AE30" s="513"/>
      <c r="AF30" s="513"/>
      <c r="AG30" s="201"/>
      <c r="AH30" s="201"/>
      <c r="AI30" s="201"/>
      <c r="AJ30" s="201"/>
      <c r="AK30" s="201"/>
      <c r="AL30" s="201"/>
      <c r="AM30" s="201"/>
      <c r="AN30" s="201"/>
      <c r="AO30" s="201"/>
      <c r="AP30" s="202"/>
    </row>
    <row r="31" spans="1:42" ht="4.5" customHeight="1" x14ac:dyDescent="0.25">
      <c r="A31" s="200"/>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2"/>
    </row>
    <row r="32" spans="1:42" ht="13.5" customHeight="1" x14ac:dyDescent="0.25">
      <c r="A32" s="200" t="s">
        <v>75</v>
      </c>
      <c r="B32" s="201"/>
      <c r="C32" s="201"/>
      <c r="D32" s="201"/>
      <c r="E32" s="201"/>
      <c r="F32" s="201"/>
      <c r="G32" s="201"/>
      <c r="H32" s="489"/>
      <c r="I32" s="8">
        <f>IF('Pre-Award SRMC Sample (2)'!AC39=0,0,1)</f>
        <v>1</v>
      </c>
      <c r="J32" s="545" t="s">
        <v>39</v>
      </c>
      <c r="K32" s="208"/>
      <c r="L32" s="546"/>
      <c r="M32" s="8">
        <f>IF(I32=0,1,0)</f>
        <v>0</v>
      </c>
      <c r="N32" s="545" t="s">
        <v>40</v>
      </c>
      <c r="O32" s="208"/>
      <c r="P32" s="208"/>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2"/>
    </row>
    <row r="33" spans="1:46" ht="4.5" customHeight="1" x14ac:dyDescent="0.25">
      <c r="A33" s="200"/>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2"/>
    </row>
    <row r="34" spans="1:46" ht="13.5" customHeight="1" x14ac:dyDescent="0.25">
      <c r="A34" s="200" t="s">
        <v>76</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2"/>
    </row>
    <row r="35" spans="1:46" ht="4.5" customHeight="1" x14ac:dyDescent="0.25">
      <c r="A35" s="200"/>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2"/>
    </row>
    <row r="36" spans="1:46" ht="13.5" customHeight="1" x14ac:dyDescent="0.25">
      <c r="A36" s="200" t="s">
        <v>77</v>
      </c>
      <c r="B36" s="201"/>
      <c r="C36" s="201"/>
      <c r="D36" s="201"/>
      <c r="E36" s="201"/>
      <c r="F36" s="201"/>
      <c r="G36" s="201"/>
      <c r="H36" s="201"/>
      <c r="I36" s="557">
        <f>'Pre-Award SRMC Sample (2)'!AC39</f>
        <v>10000</v>
      </c>
      <c r="J36" s="557"/>
      <c r="K36" s="557"/>
      <c r="L36" s="557"/>
      <c r="M36" s="557"/>
      <c r="N36" s="557"/>
      <c r="O36" s="557"/>
      <c r="P36" s="557"/>
      <c r="Q36" s="557"/>
      <c r="R36" s="201"/>
      <c r="S36" s="201"/>
      <c r="T36" s="208" t="s">
        <v>78</v>
      </c>
      <c r="U36" s="208"/>
      <c r="V36" s="208"/>
      <c r="W36" s="208"/>
      <c r="X36" s="208"/>
      <c r="Y36" s="208"/>
      <c r="Z36" s="208"/>
      <c r="AA36" s="208"/>
      <c r="AB36" s="208"/>
      <c r="AC36" s="558">
        <f>IF(ISBLANK('Pre-Award SRMC Sample (2)'!AA40),"",'Pre-Award SRMC Sample (2)'!AA40)</f>
        <v>43374</v>
      </c>
      <c r="AD36" s="558"/>
      <c r="AE36" s="558"/>
      <c r="AF36" s="558"/>
      <c r="AG36" s="558"/>
      <c r="AH36" s="558"/>
      <c r="AI36" s="558"/>
      <c r="AJ36" s="558"/>
      <c r="AK36" s="558"/>
      <c r="AL36" s="558"/>
      <c r="AM36" s="558"/>
      <c r="AN36" s="201"/>
      <c r="AO36" s="201"/>
      <c r="AP36" s="202"/>
    </row>
    <row r="37" spans="1:46" ht="4.5" customHeight="1" x14ac:dyDescent="0.25">
      <c r="A37" s="200"/>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2"/>
    </row>
    <row r="38" spans="1:46" ht="13.5" customHeight="1" x14ac:dyDescent="0.25">
      <c r="A38" s="200" t="s">
        <v>85</v>
      </c>
      <c r="B38" s="201"/>
      <c r="C38" s="201"/>
      <c r="D38" s="201"/>
      <c r="E38" s="201"/>
      <c r="F38" s="201"/>
      <c r="G38" s="201"/>
      <c r="H38" s="201"/>
      <c r="I38" s="201"/>
      <c r="J38" s="201"/>
      <c r="K38" s="201"/>
      <c r="L38" s="201"/>
      <c r="M38" s="201"/>
      <c r="N38" s="201"/>
      <c r="O38" s="201"/>
      <c r="P38" s="201"/>
      <c r="Q38" s="201"/>
      <c r="R38" s="201"/>
      <c r="S38" s="201"/>
      <c r="T38" s="201"/>
      <c r="U38" s="489"/>
      <c r="V38" s="8">
        <f>IF(N43&gt;0,1,0)</f>
        <v>1</v>
      </c>
      <c r="W38" s="545" t="s">
        <v>39</v>
      </c>
      <c r="X38" s="208"/>
      <c r="Y38" s="546"/>
      <c r="Z38" s="8" t="str">
        <f>IF(V38=0,1,"")</f>
        <v/>
      </c>
      <c r="AA38" s="545" t="s">
        <v>40</v>
      </c>
      <c r="AB38" s="208"/>
      <c r="AC38" s="208"/>
      <c r="AD38" s="299" t="s">
        <v>86</v>
      </c>
      <c r="AE38" s="299"/>
      <c r="AF38" s="299"/>
      <c r="AG38" s="299"/>
      <c r="AH38" s="299"/>
      <c r="AI38" s="299"/>
      <c r="AJ38" s="299"/>
      <c r="AK38" s="299"/>
      <c r="AL38" s="299"/>
      <c r="AM38" s="299"/>
      <c r="AN38" s="299"/>
      <c r="AO38" s="299"/>
      <c r="AP38" s="400"/>
    </row>
    <row r="39" spans="1:46" ht="9" customHeight="1" x14ac:dyDescent="0.25">
      <c r="A39" s="200"/>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2"/>
    </row>
    <row r="40" spans="1:46" ht="18" customHeight="1" x14ac:dyDescent="0.3">
      <c r="A40" s="559" t="s">
        <v>87</v>
      </c>
      <c r="B40" s="560"/>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1"/>
    </row>
    <row r="41" spans="1:46" ht="13.5" customHeight="1" x14ac:dyDescent="0.3">
      <c r="A41" s="569"/>
      <c r="B41" s="570"/>
      <c r="C41" s="570"/>
      <c r="D41" s="570"/>
      <c r="E41" s="696" t="str">
        <f>'SRMC Request'!A79</f>
        <v>Year 1</v>
      </c>
      <c r="F41" s="696"/>
      <c r="G41" s="696"/>
      <c r="H41" s="696"/>
      <c r="I41" s="696"/>
      <c r="J41" s="696"/>
      <c r="K41" s="696"/>
      <c r="L41" s="696"/>
      <c r="M41" s="696"/>
      <c r="N41" s="696" t="str">
        <f>'SRMC Request'!J79</f>
        <v>Year 2</v>
      </c>
      <c r="O41" s="696"/>
      <c r="P41" s="696"/>
      <c r="Q41" s="696"/>
      <c r="R41" s="696"/>
      <c r="S41" s="696"/>
      <c r="T41" s="696"/>
      <c r="U41" s="696"/>
      <c r="V41" s="696"/>
      <c r="W41" s="697" t="str">
        <f>'SRMC Request'!S79</f>
        <v>Year 3</v>
      </c>
      <c r="X41" s="697"/>
      <c r="Y41" s="697"/>
      <c r="Z41" s="697"/>
      <c r="AA41" s="697"/>
      <c r="AB41" s="697"/>
      <c r="AC41" s="697"/>
      <c r="AD41" s="697"/>
      <c r="AE41" s="697"/>
      <c r="AF41" s="550" t="s">
        <v>90</v>
      </c>
      <c r="AG41" s="550"/>
      <c r="AH41" s="550"/>
      <c r="AI41" s="550"/>
      <c r="AJ41" s="550"/>
      <c r="AK41" s="550"/>
      <c r="AL41" s="550"/>
      <c r="AM41" s="550"/>
      <c r="AN41" s="550"/>
      <c r="AO41" s="550"/>
      <c r="AP41" s="551"/>
      <c r="AT41" s="2" t="s">
        <v>140</v>
      </c>
    </row>
    <row r="42" spans="1:46" ht="13.5" customHeight="1" x14ac:dyDescent="0.3">
      <c r="A42" s="544" t="s">
        <v>88</v>
      </c>
      <c r="B42" s="516"/>
      <c r="C42" s="516"/>
      <c r="D42" s="516"/>
      <c r="E42" s="701">
        <v>23268</v>
      </c>
      <c r="F42" s="701"/>
      <c r="G42" s="701"/>
      <c r="H42" s="701"/>
      <c r="I42" s="701"/>
      <c r="J42" s="701"/>
      <c r="K42" s="701"/>
      <c r="L42" s="701"/>
      <c r="M42" s="701"/>
      <c r="N42" s="701">
        <v>200000</v>
      </c>
      <c r="O42" s="701"/>
      <c r="P42" s="701"/>
      <c r="Q42" s="701"/>
      <c r="R42" s="701"/>
      <c r="S42" s="701"/>
      <c r="T42" s="701"/>
      <c r="U42" s="701"/>
      <c r="V42" s="701"/>
      <c r="W42" s="701">
        <v>200000</v>
      </c>
      <c r="X42" s="701"/>
      <c r="Y42" s="701"/>
      <c r="Z42" s="701"/>
      <c r="AA42" s="701"/>
      <c r="AB42" s="701"/>
      <c r="AC42" s="701"/>
      <c r="AD42" s="701"/>
      <c r="AE42" s="701"/>
      <c r="AF42" s="571">
        <f>SUM(E42:AE42)</f>
        <v>423268</v>
      </c>
      <c r="AG42" s="571"/>
      <c r="AH42" s="571"/>
      <c r="AI42" s="571"/>
      <c r="AJ42" s="571"/>
      <c r="AK42" s="571"/>
      <c r="AL42" s="571"/>
      <c r="AM42" s="571"/>
      <c r="AN42" s="571"/>
      <c r="AO42" s="571"/>
      <c r="AP42" s="572"/>
    </row>
    <row r="43" spans="1:46" ht="13.5" customHeight="1" x14ac:dyDescent="0.3">
      <c r="A43" s="541" t="s">
        <v>96</v>
      </c>
      <c r="B43" s="542"/>
      <c r="C43" s="542"/>
      <c r="D43" s="543"/>
      <c r="E43" s="702">
        <f>'SRMC Sample (3)'!A80</f>
        <v>-5000</v>
      </c>
      <c r="F43" s="703"/>
      <c r="G43" s="703"/>
      <c r="H43" s="703"/>
      <c r="I43" s="703"/>
      <c r="J43" s="703"/>
      <c r="K43" s="703"/>
      <c r="L43" s="703"/>
      <c r="M43" s="704"/>
      <c r="N43" s="702">
        <f>'SRMC Sample (3)'!J80</f>
        <v>5000</v>
      </c>
      <c r="O43" s="703"/>
      <c r="P43" s="703"/>
      <c r="Q43" s="703"/>
      <c r="R43" s="703"/>
      <c r="S43" s="703"/>
      <c r="T43" s="703"/>
      <c r="U43" s="703"/>
      <c r="V43" s="704"/>
      <c r="W43" s="702">
        <f>'SRMC Sample (3)'!S80</f>
        <v>0</v>
      </c>
      <c r="X43" s="703"/>
      <c r="Y43" s="703"/>
      <c r="Z43" s="703"/>
      <c r="AA43" s="703"/>
      <c r="AB43" s="703"/>
      <c r="AC43" s="703"/>
      <c r="AD43" s="703"/>
      <c r="AE43" s="704"/>
      <c r="AF43" s="535">
        <f>SUM(E43:AE43)</f>
        <v>0</v>
      </c>
      <c r="AG43" s="536"/>
      <c r="AH43" s="536"/>
      <c r="AI43" s="536"/>
      <c r="AJ43" s="536"/>
      <c r="AK43" s="536"/>
      <c r="AL43" s="536"/>
      <c r="AM43" s="536"/>
      <c r="AN43" s="536"/>
      <c r="AO43" s="536"/>
      <c r="AP43" s="537"/>
    </row>
    <row r="44" spans="1:46" ht="13.5" customHeight="1" x14ac:dyDescent="0.3">
      <c r="A44" s="544" t="s">
        <v>89</v>
      </c>
      <c r="B44" s="516"/>
      <c r="C44" s="516"/>
      <c r="D44" s="516"/>
      <c r="E44" s="571">
        <f>E42+E43</f>
        <v>18268</v>
      </c>
      <c r="F44" s="571"/>
      <c r="G44" s="571"/>
      <c r="H44" s="571"/>
      <c r="I44" s="571"/>
      <c r="J44" s="571"/>
      <c r="K44" s="571"/>
      <c r="L44" s="571"/>
      <c r="M44" s="571"/>
      <c r="N44" s="571">
        <f>N42+N43</f>
        <v>205000</v>
      </c>
      <c r="O44" s="571"/>
      <c r="P44" s="571"/>
      <c r="Q44" s="571"/>
      <c r="R44" s="571"/>
      <c r="S44" s="571"/>
      <c r="T44" s="571"/>
      <c r="U44" s="571"/>
      <c r="V44" s="571"/>
      <c r="W44" s="571">
        <f>W42+W43</f>
        <v>200000</v>
      </c>
      <c r="X44" s="571"/>
      <c r="Y44" s="571"/>
      <c r="Z44" s="571"/>
      <c r="AA44" s="571"/>
      <c r="AB44" s="571"/>
      <c r="AC44" s="571"/>
      <c r="AD44" s="571"/>
      <c r="AE44" s="571"/>
      <c r="AF44" s="571">
        <f>SUM(E44:AE44)</f>
        <v>423268</v>
      </c>
      <c r="AG44" s="571"/>
      <c r="AH44" s="571"/>
      <c r="AI44" s="571"/>
      <c r="AJ44" s="571"/>
      <c r="AK44" s="571"/>
      <c r="AL44" s="571"/>
      <c r="AM44" s="571"/>
      <c r="AN44" s="571"/>
      <c r="AO44" s="571"/>
      <c r="AP44" s="572"/>
    </row>
    <row r="45" spans="1:46" ht="9" customHeight="1" x14ac:dyDescent="0.25">
      <c r="A45" s="200"/>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2"/>
    </row>
    <row r="46" spans="1:46" ht="18" customHeight="1" x14ac:dyDescent="0.3">
      <c r="A46" s="532" t="s">
        <v>70</v>
      </c>
      <c r="B46" s="533"/>
      <c r="C46" s="533"/>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3"/>
      <c r="AP46" s="534"/>
    </row>
    <row r="47" spans="1:46" ht="15" customHeight="1" x14ac:dyDescent="0.25">
      <c r="A47" s="526" t="s">
        <v>71</v>
      </c>
      <c r="B47" s="527"/>
      <c r="C47" s="527"/>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8"/>
    </row>
    <row r="48" spans="1:46" ht="120" customHeight="1" x14ac:dyDescent="0.25">
      <c r="A48" s="698" t="s">
        <v>259</v>
      </c>
      <c r="B48" s="699"/>
      <c r="C48" s="699"/>
      <c r="D48" s="699"/>
      <c r="E48" s="699"/>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700"/>
    </row>
    <row r="49" spans="1:42" ht="4.5" customHeight="1" x14ac:dyDescent="0.25">
      <c r="A49" s="566"/>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8"/>
    </row>
    <row r="50" spans="1:42" ht="8.25" customHeight="1" thickBot="1" x14ac:dyDescent="0.3">
      <c r="A50" s="335"/>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7"/>
    </row>
  </sheetData>
  <sheetProtection sheet="1"/>
  <mergeCells count="145">
    <mergeCell ref="A46:AP46"/>
    <mergeCell ref="A47:AP47"/>
    <mergeCell ref="A48:AP48"/>
    <mergeCell ref="A49:AP49"/>
    <mergeCell ref="A50:AP50"/>
    <mergeCell ref="A44:D44"/>
    <mergeCell ref="E44:M44"/>
    <mergeCell ref="N44:V44"/>
    <mergeCell ref="W44:AE44"/>
    <mergeCell ref="AF44:AP44"/>
    <mergeCell ref="A45:AP45"/>
    <mergeCell ref="A42:D42"/>
    <mergeCell ref="E42:M42"/>
    <mergeCell ref="N42:V42"/>
    <mergeCell ref="W42:AE42"/>
    <mergeCell ref="AF42:AP42"/>
    <mergeCell ref="A43:D43"/>
    <mergeCell ref="E43:M43"/>
    <mergeCell ref="N43:V43"/>
    <mergeCell ref="W43:AE43"/>
    <mergeCell ref="AF43:AP43"/>
    <mergeCell ref="A40:AP40"/>
    <mergeCell ref="A41:D41"/>
    <mergeCell ref="E41:M41"/>
    <mergeCell ref="N41:V41"/>
    <mergeCell ref="W41:AE41"/>
    <mergeCell ref="AF41:AP41"/>
    <mergeCell ref="A37:AP37"/>
    <mergeCell ref="A38:U38"/>
    <mergeCell ref="W38:Y38"/>
    <mergeCell ref="AA38:AC38"/>
    <mergeCell ref="AD38:AP38"/>
    <mergeCell ref="A39:AP39"/>
    <mergeCell ref="A34:AP34"/>
    <mergeCell ref="A35:AP35"/>
    <mergeCell ref="A36:H36"/>
    <mergeCell ref="I36:Q36"/>
    <mergeCell ref="R36:S36"/>
    <mergeCell ref="T36:AB36"/>
    <mergeCell ref="AC36:AM36"/>
    <mergeCell ref="AN36:AP36"/>
    <mergeCell ref="A31:AP31"/>
    <mergeCell ref="A32:H32"/>
    <mergeCell ref="J32:L32"/>
    <mergeCell ref="N32:P32"/>
    <mergeCell ref="Q32:AP32"/>
    <mergeCell ref="A33:AP33"/>
    <mergeCell ref="K30:M30"/>
    <mergeCell ref="O30:Q30"/>
    <mergeCell ref="R30:S30"/>
    <mergeCell ref="T30:AB30"/>
    <mergeCell ref="AD30:AF30"/>
    <mergeCell ref="AG30:AP30"/>
    <mergeCell ref="A28:F28"/>
    <mergeCell ref="G28:O28"/>
    <mergeCell ref="P28:X28"/>
    <mergeCell ref="Y28:AG28"/>
    <mergeCell ref="AH28:AP28"/>
    <mergeCell ref="A29:AP29"/>
    <mergeCell ref="A26:F26"/>
    <mergeCell ref="G26:O26"/>
    <mergeCell ref="P26:X26"/>
    <mergeCell ref="Y26:AG26"/>
    <mergeCell ref="AH26:AP26"/>
    <mergeCell ref="A27:F27"/>
    <mergeCell ref="G27:O27"/>
    <mergeCell ref="P27:X27"/>
    <mergeCell ref="Y27:AG27"/>
    <mergeCell ref="AH27:AP27"/>
    <mergeCell ref="A24:F24"/>
    <mergeCell ref="G24:O24"/>
    <mergeCell ref="P24:X24"/>
    <mergeCell ref="Y24:AG24"/>
    <mergeCell ref="AH24:AP24"/>
    <mergeCell ref="A25:F25"/>
    <mergeCell ref="G25:O25"/>
    <mergeCell ref="P25:X25"/>
    <mergeCell ref="Y25:AG25"/>
    <mergeCell ref="AH25:AP25"/>
    <mergeCell ref="A22:O22"/>
    <mergeCell ref="P22:X22"/>
    <mergeCell ref="Y22:AG22"/>
    <mergeCell ref="AH22:AP22"/>
    <mergeCell ref="A23:F23"/>
    <mergeCell ref="G23:O23"/>
    <mergeCell ref="P23:X23"/>
    <mergeCell ref="Y23:AG23"/>
    <mergeCell ref="AH23:AP23"/>
    <mergeCell ref="A20:F20"/>
    <mergeCell ref="G20:O20"/>
    <mergeCell ref="P20:X20"/>
    <mergeCell ref="Y20:AG20"/>
    <mergeCell ref="AH20:AP20"/>
    <mergeCell ref="A21:F21"/>
    <mergeCell ref="G21:O21"/>
    <mergeCell ref="P21:X21"/>
    <mergeCell ref="Y21:AG21"/>
    <mergeCell ref="AH21:AP21"/>
    <mergeCell ref="A18:F18"/>
    <mergeCell ref="G18:O18"/>
    <mergeCell ref="P18:X18"/>
    <mergeCell ref="Y18:AG18"/>
    <mergeCell ref="AH18:AP18"/>
    <mergeCell ref="A19:F19"/>
    <mergeCell ref="G19:O19"/>
    <mergeCell ref="P19:X19"/>
    <mergeCell ref="Y19:AG19"/>
    <mergeCell ref="AH19:AP19"/>
    <mergeCell ref="A14:AP14"/>
    <mergeCell ref="A15:AP15"/>
    <mergeCell ref="A16:AP16"/>
    <mergeCell ref="A17:F17"/>
    <mergeCell ref="G17:O17"/>
    <mergeCell ref="P17:X17"/>
    <mergeCell ref="Y17:AG17"/>
    <mergeCell ref="AH17:AP17"/>
    <mergeCell ref="A11:C11"/>
    <mergeCell ref="D11:U11"/>
    <mergeCell ref="W11:Y11"/>
    <mergeCell ref="Z11:AP11"/>
    <mergeCell ref="A12:AP12"/>
    <mergeCell ref="A13:AP13"/>
    <mergeCell ref="A9:C9"/>
    <mergeCell ref="D9:U9"/>
    <mergeCell ref="W9:Y9"/>
    <mergeCell ref="Z9:AP9"/>
    <mergeCell ref="A10:C10"/>
    <mergeCell ref="D10:U10"/>
    <mergeCell ref="V10:Y10"/>
    <mergeCell ref="Z10:AP10"/>
    <mergeCell ref="A5:E5"/>
    <mergeCell ref="F5:AP5"/>
    <mergeCell ref="A6:E6"/>
    <mergeCell ref="F6:AP6"/>
    <mergeCell ref="A7:AP7"/>
    <mergeCell ref="A8:AP8"/>
    <mergeCell ref="A1:AP1"/>
    <mergeCell ref="A2:AP2"/>
    <mergeCell ref="A3:AP3"/>
    <mergeCell ref="A4:D4"/>
    <mergeCell ref="E4:O4"/>
    <mergeCell ref="Q4:S4"/>
    <mergeCell ref="T4:AB4"/>
    <mergeCell ref="AD4:AI4"/>
    <mergeCell ref="AJ4:AP4"/>
  </mergeCells>
  <conditionalFormatting sqref="G18:O18 I36:Q36 E42:AP44">
    <cfRule type="cellIs" dxfId="3" priority="1" operator="lessThan">
      <formula>0</formula>
    </cfRule>
  </conditionalFormatting>
  <conditionalFormatting sqref="G18:AP20 G23:AP25">
    <cfRule type="cellIs" dxfId="2" priority="4" operator="lessThan">
      <formula>0</formula>
    </cfRule>
  </conditionalFormatting>
  <conditionalFormatting sqref="G28:AP28">
    <cfRule type="cellIs" dxfId="1" priority="2" operator="lessThan">
      <formula>0</formula>
    </cfRule>
  </conditionalFormatting>
  <printOptions horizontalCentered="1"/>
  <pageMargins left="0.25" right="0.25" top="0.5" bottom="0.5" header="0.3" footer="0.3"/>
  <pageSetup scale="98" orientation="portrait" horizontalDpi="1200" verticalDpi="1200" r:id="rId1"/>
  <headerFooter>
    <oddFooter>&amp;L&amp;D&amp;R&amp;P of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7" id="{FA94A6C5-5BF6-417D-AABD-1B7007EEFEA8}">
            <x14:iconSet iconSet="3Symbols2" showValue="0" custom="1">
              <x14:cfvo type="percent">
                <xm:f>0</xm:f>
              </x14:cfvo>
              <x14:cfvo type="num" gte="0">
                <xm:f>1</xm:f>
              </x14:cfvo>
              <x14:cfvo type="num">
                <xm:f>1</xm:f>
              </x14:cfvo>
              <x14:cfIcon iconSet="NoIcons" iconId="0"/>
              <x14:cfIcon iconSet="NoIcons" iconId="0"/>
              <x14:cfIcon iconSet="3Symbols2" iconId="2"/>
            </x14:iconSet>
          </x14:cfRule>
          <xm:sqref>I32 M32</xm:sqref>
        </x14:conditionalFormatting>
        <x14:conditionalFormatting xmlns:xm="http://schemas.microsoft.com/office/excel/2006/main">
          <x14:cfRule type="iconSet" priority="6" id="{E30E9FF3-8F8B-46B9-BFDF-1E18A2E48FAB}">
            <x14:iconSet showValue="0" custom="1">
              <x14:cfvo type="percent">
                <xm:f>0</xm:f>
              </x14:cfvo>
              <x14:cfvo type="num" gte="0">
                <xm:f>0</xm:f>
              </x14:cfvo>
              <x14:cfvo type="num">
                <xm:f>1</xm:f>
              </x14:cfvo>
              <x14:cfIcon iconSet="NoIcons" iconId="0"/>
              <x14:cfIcon iconSet="NoIcons" iconId="0"/>
              <x14:cfIcon iconSet="3Symbols2" iconId="2"/>
            </x14:iconSet>
          </x14:cfRule>
          <xm:sqref>V38 Z38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Year 2 or Phase II (Y2)" prompt="Please select Year 2 if the project is non-phased and Phase II (Y2) if the project is phased." xr:uid="{00000000-0002-0000-0F00-000000000000}">
          <x14:formula1>
            <xm:f>'Data Validation'!$E$1:$E$2</xm:f>
          </x14:formula1>
          <xm:sqref>N41:V41</xm:sqref>
        </x14:dataValidation>
        <x14:dataValidation type="list" allowBlank="1" showInputMessage="1" showErrorMessage="1" promptTitle="Year 3 or Phase II (Y3)" prompt="Please select Year 3 if the project is non-phased and Phase II (Y3) if the project is phased." xr:uid="{00000000-0002-0000-0F00-000002000000}">
          <x14:formula1>
            <xm:f>'Data Validation'!$F$1:$F$2</xm:f>
          </x14:formula1>
          <xm:sqref>W41:AE41</xm:sqref>
        </x14:dataValidation>
        <x14:dataValidation type="list" allowBlank="1" showInputMessage="1" showErrorMessage="1" promptTitle="What is changing?" prompt="Select the option that best describes what is changing from the previous request." xr:uid="{00000000-0002-0000-0F00-000003000000}">
          <x14:formula1>
            <xm:f>'Data Validation'!$B$1:$B$13</xm:f>
          </x14:formula1>
          <xm:sqref>A14:AP14</xm:sqref>
        </x14:dataValidation>
        <x14:dataValidation type="list" allowBlank="1" showInputMessage="1" showErrorMessage="1" promptTitle="Year 1 or Phase I (Y1)" prompt="Please select Year 1 if the project is non-phased and Phase I if the project is phased." xr:uid="{00000000-0002-0000-0F00-000001000000}">
          <x14:formula1>
            <xm:f>'Data Validation'!$D$1:$D$3</xm:f>
          </x14:formula1>
          <xm:sqref>E41:M41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sheetPr>
  <dimension ref="A1:AT31"/>
  <sheetViews>
    <sheetView showGridLines="0" zoomScale="110" zoomScaleNormal="110" zoomScalePageLayoutView="160" workbookViewId="0">
      <selection activeCell="X18" sqref="X18:Y18"/>
    </sheetView>
  </sheetViews>
  <sheetFormatPr defaultColWidth="2.453125" defaultRowHeight="13.5" customHeight="1" x14ac:dyDescent="0.25"/>
  <cols>
    <col min="1" max="1" width="2.453125" style="2" customWidth="1"/>
    <col min="2" max="2" width="2.453125" style="2"/>
    <col min="3" max="3" width="3" style="2" customWidth="1"/>
    <col min="4" max="5" width="2.453125" style="2"/>
    <col min="6" max="6" width="2.90625" style="2" customWidth="1"/>
    <col min="7" max="22" width="2.453125" style="2"/>
    <col min="23" max="23" width="2.54296875" style="2" customWidth="1"/>
    <col min="24" max="41" width="2.453125" style="2"/>
    <col min="42" max="42" width="2.453125" style="2" customWidth="1"/>
    <col min="43" max="43" width="0.90625" style="2" customWidth="1"/>
    <col min="44" max="45" width="2.453125" style="2"/>
    <col min="46" max="46" width="21.453125" style="2" customWidth="1"/>
    <col min="47" max="16384" width="2.453125" style="2"/>
  </cols>
  <sheetData>
    <row r="1" spans="1:43" s="13" customFormat="1" ht="58.5" customHeight="1" x14ac:dyDescent="0.35">
      <c r="A1" s="440" t="s">
        <v>247</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2"/>
    </row>
    <row r="2" spans="1:43"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1"/>
    </row>
    <row r="3" spans="1:43" ht="18" customHeight="1" x14ac:dyDescent="0.3">
      <c r="A3" s="481" t="s">
        <v>69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556"/>
    </row>
    <row r="4" spans="1:43" ht="13.5" customHeight="1" x14ac:dyDescent="0.3">
      <c r="A4" s="200" t="s">
        <v>0</v>
      </c>
      <c r="B4" s="201"/>
      <c r="C4" s="201"/>
      <c r="D4" s="201"/>
      <c r="E4" s="431" t="str">
        <f>'SRMC Request Sample'!E4</f>
        <v>4673-714-R (502)</v>
      </c>
      <c r="F4" s="431"/>
      <c r="G4" s="431"/>
      <c r="H4" s="431"/>
      <c r="I4" s="431"/>
      <c r="J4" s="431"/>
      <c r="K4" s="431"/>
      <c r="L4" s="431"/>
      <c r="M4" s="431"/>
      <c r="N4" s="431"/>
      <c r="O4" s="431"/>
      <c r="Q4" s="201" t="s">
        <v>11</v>
      </c>
      <c r="R4" s="201"/>
      <c r="S4" s="201"/>
      <c r="T4" s="432" t="str">
        <f>'SRMC Request Sample'!S4</f>
        <v>Wakulla</v>
      </c>
      <c r="U4" s="432"/>
      <c r="V4" s="432"/>
      <c r="W4" s="432"/>
      <c r="X4" s="432"/>
      <c r="Y4" s="432"/>
      <c r="Z4" s="432"/>
      <c r="AA4" s="432"/>
      <c r="AB4" s="432"/>
      <c r="AD4" s="208" t="s">
        <v>24</v>
      </c>
      <c r="AE4" s="208"/>
      <c r="AF4" s="208"/>
      <c r="AG4" s="208"/>
      <c r="AH4" s="208"/>
      <c r="AI4" s="208"/>
      <c r="AJ4" s="483">
        <f>'SRMC Request Sample'!AH4</f>
        <v>1</v>
      </c>
      <c r="AK4" s="483"/>
      <c r="AL4" s="483"/>
      <c r="AM4" s="483"/>
      <c r="AN4" s="483"/>
      <c r="AO4" s="483"/>
      <c r="AP4" s="555"/>
    </row>
    <row r="5" spans="1:43" ht="13.5" customHeight="1" x14ac:dyDescent="0.25">
      <c r="A5" s="200" t="s">
        <v>245</v>
      </c>
      <c r="B5" s="201"/>
      <c r="C5" s="201"/>
      <c r="D5" s="201"/>
      <c r="E5" s="201"/>
      <c r="F5" s="432" t="str">
        <f>'SRMC Request Sample'!E5</f>
        <v>Town of Wakulla Springs</v>
      </c>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5"/>
      <c r="AQ5" s="49"/>
    </row>
    <row r="6" spans="1:43" ht="13.5" customHeight="1" x14ac:dyDescent="0.25">
      <c r="A6" s="200" t="s">
        <v>1</v>
      </c>
      <c r="B6" s="201"/>
      <c r="C6" s="201"/>
      <c r="D6" s="201"/>
      <c r="E6" s="201"/>
      <c r="F6" s="432" t="str">
        <f>'SRMC Request Sample'!E6</f>
        <v>Town of Wakulla Springs, Edward Ball Hotel, Wind Retrofit-Generator</v>
      </c>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5"/>
      <c r="AQ6" s="49"/>
    </row>
    <row r="7" spans="1:43" ht="9" customHeight="1" x14ac:dyDescent="0.25">
      <c r="A7" s="200"/>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3" ht="18" customHeight="1" x14ac:dyDescent="0.3">
      <c r="A8" s="438" t="s">
        <v>41</v>
      </c>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52"/>
    </row>
    <row r="9" spans="1:43" ht="13.5" customHeight="1" x14ac:dyDescent="0.25">
      <c r="A9" s="200" t="s">
        <v>3</v>
      </c>
      <c r="B9" s="201"/>
      <c r="C9" s="201"/>
      <c r="D9" s="432" t="str">
        <f>'SRMC Request Sample'!D9</f>
        <v>Bill Nye</v>
      </c>
      <c r="E9" s="432"/>
      <c r="F9" s="432"/>
      <c r="G9" s="432"/>
      <c r="H9" s="432"/>
      <c r="I9" s="432"/>
      <c r="J9" s="432"/>
      <c r="K9" s="432"/>
      <c r="L9" s="432"/>
      <c r="M9" s="432"/>
      <c r="N9" s="432"/>
      <c r="O9" s="432"/>
      <c r="P9" s="432"/>
      <c r="Q9" s="432"/>
      <c r="R9" s="432"/>
      <c r="S9" s="432"/>
      <c r="T9" s="432"/>
      <c r="U9" s="432"/>
      <c r="W9" s="208" t="s">
        <v>12</v>
      </c>
      <c r="X9" s="208"/>
      <c r="Y9" s="208"/>
      <c r="Z9" s="432" t="str">
        <f>'SRMC Request Sample'!X9</f>
        <v>Science Guy</v>
      </c>
      <c r="AA9" s="432"/>
      <c r="AB9" s="432"/>
      <c r="AC9" s="432"/>
      <c r="AD9" s="432"/>
      <c r="AE9" s="432"/>
      <c r="AF9" s="432"/>
      <c r="AG9" s="432"/>
      <c r="AH9" s="432"/>
      <c r="AI9" s="432"/>
      <c r="AJ9" s="432"/>
      <c r="AK9" s="432"/>
      <c r="AL9" s="432"/>
      <c r="AM9" s="432"/>
      <c r="AN9" s="432"/>
      <c r="AO9" s="432"/>
      <c r="AP9" s="435"/>
    </row>
    <row r="10" spans="1:43" ht="13.5" customHeight="1" x14ac:dyDescent="0.25">
      <c r="A10" s="200" t="s">
        <v>4</v>
      </c>
      <c r="B10" s="201"/>
      <c r="C10" s="201"/>
      <c r="D10" s="424" t="str">
        <f>'SRMC Request Sample'!D10</f>
        <v>Town of Wakulla Springs</v>
      </c>
      <c r="E10" s="424"/>
      <c r="F10" s="424"/>
      <c r="G10" s="424"/>
      <c r="H10" s="424"/>
      <c r="I10" s="424"/>
      <c r="J10" s="424"/>
      <c r="K10" s="424"/>
      <c r="L10" s="424"/>
      <c r="M10" s="424"/>
      <c r="N10" s="424"/>
      <c r="O10" s="424"/>
      <c r="P10" s="424"/>
      <c r="Q10" s="424"/>
      <c r="R10" s="424"/>
      <c r="S10" s="424"/>
      <c r="T10" s="424"/>
      <c r="U10" s="424"/>
      <c r="V10" s="208" t="s">
        <v>13</v>
      </c>
      <c r="W10" s="208"/>
      <c r="X10" s="208"/>
      <c r="Y10" s="208"/>
      <c r="Z10" s="424" t="str">
        <f>'SRMC Request Sample'!X10</f>
        <v>360 S County Road, Wakulla Springs, FL 32327</v>
      </c>
      <c r="AA10" s="424"/>
      <c r="AB10" s="424"/>
      <c r="AC10" s="424"/>
      <c r="AD10" s="424"/>
      <c r="AE10" s="424"/>
      <c r="AF10" s="424"/>
      <c r="AG10" s="424"/>
      <c r="AH10" s="424"/>
      <c r="AI10" s="424"/>
      <c r="AJ10" s="424"/>
      <c r="AK10" s="424"/>
      <c r="AL10" s="424"/>
      <c r="AM10" s="424"/>
      <c r="AN10" s="424"/>
      <c r="AO10" s="424"/>
      <c r="AP10" s="425"/>
    </row>
    <row r="11" spans="1:43" ht="13.5" customHeight="1" x14ac:dyDescent="0.25">
      <c r="A11" s="200" t="s">
        <v>5</v>
      </c>
      <c r="B11" s="201"/>
      <c r="C11" s="201"/>
      <c r="D11" s="464">
        <f>'SRMC Request Sample'!D11</f>
        <v>8505555555</v>
      </c>
      <c r="E11" s="464"/>
      <c r="F11" s="464"/>
      <c r="G11" s="464"/>
      <c r="H11" s="464"/>
      <c r="I11" s="464"/>
      <c r="J11" s="464"/>
      <c r="K11" s="464"/>
      <c r="L11" s="464"/>
      <c r="M11" s="464"/>
      <c r="N11" s="464"/>
      <c r="O11" s="464"/>
      <c r="P11" s="464"/>
      <c r="Q11" s="464"/>
      <c r="R11" s="464"/>
      <c r="S11" s="464"/>
      <c r="T11" s="464"/>
      <c r="U11" s="464"/>
      <c r="W11" s="208" t="s">
        <v>14</v>
      </c>
      <c r="X11" s="208"/>
      <c r="Y11" s="208"/>
      <c r="Z11" s="465" t="str">
        <f>'SRMC Request Sample'!X11</f>
        <v>bnye@townofwakullasprings.com</v>
      </c>
      <c r="AA11" s="432"/>
      <c r="AB11" s="432"/>
      <c r="AC11" s="432"/>
      <c r="AD11" s="432"/>
      <c r="AE11" s="432"/>
      <c r="AF11" s="432"/>
      <c r="AG11" s="432"/>
      <c r="AH11" s="432"/>
      <c r="AI11" s="432"/>
      <c r="AJ11" s="432"/>
      <c r="AK11" s="432"/>
      <c r="AL11" s="432"/>
      <c r="AM11" s="432"/>
      <c r="AN11" s="432"/>
      <c r="AO11" s="432"/>
      <c r="AP11" s="435"/>
    </row>
    <row r="12" spans="1:43" ht="9"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2"/>
    </row>
    <row r="13" spans="1:43" ht="15" customHeight="1" x14ac:dyDescent="0.3">
      <c r="A13" s="623" t="s">
        <v>230</v>
      </c>
      <c r="B13" s="624"/>
      <c r="C13" s="624"/>
      <c r="D13" s="624"/>
      <c r="E13" s="624"/>
      <c r="F13" s="624"/>
      <c r="G13" s="624"/>
      <c r="H13" s="624"/>
      <c r="I13" s="624"/>
      <c r="J13" s="624"/>
      <c r="K13" s="624"/>
      <c r="L13" s="624"/>
      <c r="M13" s="624"/>
      <c r="N13" s="714">
        <v>400000</v>
      </c>
      <c r="O13" s="714"/>
      <c r="P13" s="714"/>
      <c r="Q13" s="714"/>
      <c r="R13" s="714"/>
      <c r="S13" s="714"/>
      <c r="T13" s="714"/>
      <c r="U13" s="608"/>
      <c r="V13" s="608"/>
      <c r="W13" s="622" t="s">
        <v>223</v>
      </c>
      <c r="X13" s="622"/>
      <c r="Y13" s="622"/>
      <c r="Z13" s="622"/>
      <c r="AA13" s="622"/>
      <c r="AB13" s="622"/>
      <c r="AC13" s="622"/>
      <c r="AD13" s="622"/>
      <c r="AE13" s="622"/>
      <c r="AF13" s="622"/>
      <c r="AG13" s="622"/>
      <c r="AH13" s="622"/>
      <c r="AI13" s="622"/>
      <c r="AJ13" s="714">
        <v>20000</v>
      </c>
      <c r="AK13" s="714"/>
      <c r="AL13" s="714"/>
      <c r="AM13" s="714"/>
      <c r="AN13" s="714"/>
      <c r="AO13" s="714"/>
      <c r="AP13" s="715"/>
    </row>
    <row r="14" spans="1:43" ht="7.5" customHeight="1" x14ac:dyDescent="0.25">
      <c r="A14" s="605"/>
      <c r="B14" s="604"/>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6"/>
    </row>
    <row r="15" spans="1:43" ht="15" customHeight="1" x14ac:dyDescent="0.3">
      <c r="A15" s="609" t="s">
        <v>236</v>
      </c>
      <c r="B15" s="610"/>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1"/>
    </row>
    <row r="16" spans="1:43" ht="13.5" customHeight="1" x14ac:dyDescent="0.25">
      <c r="A16" s="55"/>
      <c r="B16" s="604" t="s">
        <v>225</v>
      </c>
      <c r="C16" s="604"/>
      <c r="D16" s="604"/>
      <c r="E16" s="604"/>
      <c r="F16" s="604"/>
      <c r="G16" s="464" t="s">
        <v>193</v>
      </c>
      <c r="H16" s="464"/>
      <c r="I16" s="464"/>
      <c r="J16" s="464"/>
      <c r="K16" s="464"/>
      <c r="L16" s="464"/>
      <c r="M16" s="53"/>
      <c r="N16" s="608" t="s">
        <v>224</v>
      </c>
      <c r="O16" s="608"/>
      <c r="P16" s="608"/>
      <c r="Q16" s="608"/>
      <c r="R16" s="608"/>
      <c r="S16" s="716">
        <v>44104</v>
      </c>
      <c r="T16" s="716"/>
      <c r="U16" s="716"/>
      <c r="V16" s="716"/>
      <c r="W16" s="716"/>
      <c r="X16" s="716"/>
      <c r="Y16" s="716"/>
      <c r="Z16" s="716"/>
      <c r="AA16" s="54"/>
      <c r="AB16" s="625" t="s">
        <v>226</v>
      </c>
      <c r="AC16" s="625"/>
      <c r="AD16" s="625"/>
      <c r="AE16" s="625"/>
      <c r="AF16" s="625"/>
      <c r="AG16" s="625"/>
      <c r="AH16" s="714">
        <v>23268</v>
      </c>
      <c r="AI16" s="714"/>
      <c r="AJ16" s="714"/>
      <c r="AK16" s="714"/>
      <c r="AL16" s="714"/>
      <c r="AM16" s="714"/>
      <c r="AN16" s="714"/>
      <c r="AO16" s="714"/>
      <c r="AP16" s="715"/>
    </row>
    <row r="17" spans="1:46" ht="7.5" customHeight="1" x14ac:dyDescent="0.25">
      <c r="A17" s="605"/>
      <c r="B17" s="604"/>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4"/>
      <c r="AO17" s="604"/>
      <c r="AP17" s="606"/>
    </row>
    <row r="18" spans="1:46" ht="15" customHeight="1" x14ac:dyDescent="0.3">
      <c r="A18" s="609" t="s">
        <v>237</v>
      </c>
      <c r="B18" s="610"/>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1"/>
    </row>
    <row r="19" spans="1:46" ht="13.5" customHeight="1" x14ac:dyDescent="0.25">
      <c r="A19" s="55"/>
      <c r="B19" s="604" t="s">
        <v>225</v>
      </c>
      <c r="C19" s="604"/>
      <c r="D19" s="604"/>
      <c r="E19" s="604"/>
      <c r="F19" s="604"/>
      <c r="G19" s="464" t="s">
        <v>59</v>
      </c>
      <c r="H19" s="464"/>
      <c r="I19" s="464"/>
      <c r="J19" s="464"/>
      <c r="K19" s="464"/>
      <c r="L19" s="464"/>
      <c r="M19" s="53"/>
      <c r="N19" s="608" t="s">
        <v>227</v>
      </c>
      <c r="O19" s="608"/>
      <c r="P19" s="608"/>
      <c r="Q19" s="608"/>
      <c r="R19" s="608"/>
      <c r="S19" s="608"/>
      <c r="T19" s="608"/>
      <c r="U19" s="714">
        <v>200000</v>
      </c>
      <c r="V19" s="714"/>
      <c r="W19" s="714"/>
      <c r="X19" s="714"/>
      <c r="Y19" s="714"/>
      <c r="Z19" s="714"/>
      <c r="AA19" s="56"/>
      <c r="AB19" s="613" t="s">
        <v>231</v>
      </c>
      <c r="AC19" s="613"/>
      <c r="AD19" s="613"/>
      <c r="AE19" s="613"/>
      <c r="AF19" s="613"/>
      <c r="AG19" s="613"/>
      <c r="AH19" s="613"/>
      <c r="AI19" s="613"/>
      <c r="AJ19" s="714">
        <v>200000</v>
      </c>
      <c r="AK19" s="714"/>
      <c r="AL19" s="714"/>
      <c r="AM19" s="714"/>
      <c r="AN19" s="714"/>
      <c r="AO19" s="714"/>
      <c r="AP19" s="715"/>
    </row>
    <row r="20" spans="1:46" ht="9" customHeight="1" x14ac:dyDescent="0.25">
      <c r="A20" s="200"/>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2"/>
    </row>
    <row r="21" spans="1:46" ht="18" customHeight="1" x14ac:dyDescent="0.3">
      <c r="A21" s="532" t="s">
        <v>217</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20"/>
    </row>
    <row r="22" spans="1:46" ht="18" customHeight="1" x14ac:dyDescent="0.3">
      <c r="A22" s="709" t="s">
        <v>257</v>
      </c>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5"/>
      <c r="AT22" s="2" t="s">
        <v>140</v>
      </c>
    </row>
    <row r="23" spans="1:46" ht="18" customHeight="1" x14ac:dyDescent="0.3">
      <c r="A23" s="614" t="s">
        <v>248</v>
      </c>
      <c r="B23" s="615"/>
      <c r="C23" s="615"/>
      <c r="D23" s="615"/>
      <c r="E23" s="615"/>
      <c r="F23" s="615"/>
      <c r="G23" s="710" t="s">
        <v>58</v>
      </c>
      <c r="H23" s="711"/>
      <c r="I23" s="711"/>
      <c r="J23" s="711"/>
      <c r="K23" s="711"/>
      <c r="L23" s="711"/>
      <c r="M23" s="711"/>
      <c r="N23" s="711"/>
      <c r="O23" s="712"/>
      <c r="P23" s="593" t="s">
        <v>59</v>
      </c>
      <c r="Q23" s="594"/>
      <c r="R23" s="594"/>
      <c r="S23" s="594"/>
      <c r="T23" s="594"/>
      <c r="U23" s="594"/>
      <c r="V23" s="594"/>
      <c r="W23" s="594"/>
      <c r="X23" s="713"/>
      <c r="Y23" s="593" t="s">
        <v>180</v>
      </c>
      <c r="Z23" s="594"/>
      <c r="AA23" s="594"/>
      <c r="AB23" s="594"/>
      <c r="AC23" s="594"/>
      <c r="AD23" s="594"/>
      <c r="AE23" s="594"/>
      <c r="AF23" s="594"/>
      <c r="AG23" s="713"/>
      <c r="AH23" s="593" t="s">
        <v>90</v>
      </c>
      <c r="AI23" s="594"/>
      <c r="AJ23" s="594"/>
      <c r="AK23" s="594"/>
      <c r="AL23" s="594"/>
      <c r="AM23" s="594"/>
      <c r="AN23" s="594"/>
      <c r="AO23" s="594"/>
      <c r="AP23" s="595"/>
      <c r="AT23" s="7" t="s">
        <v>140</v>
      </c>
    </row>
    <row r="24" spans="1:46" ht="18" customHeight="1" x14ac:dyDescent="0.25">
      <c r="A24" s="596"/>
      <c r="B24" s="597"/>
      <c r="C24" s="597"/>
      <c r="D24" s="597"/>
      <c r="E24" s="597"/>
      <c r="F24" s="597"/>
      <c r="G24" s="598" t="s">
        <v>218</v>
      </c>
      <c r="H24" s="599"/>
      <c r="I24" s="599"/>
      <c r="J24" s="599"/>
      <c r="K24" s="599"/>
      <c r="L24" s="599"/>
      <c r="M24" s="599"/>
      <c r="N24" s="599"/>
      <c r="O24" s="600"/>
      <c r="P24" s="598" t="s">
        <v>219</v>
      </c>
      <c r="Q24" s="599"/>
      <c r="R24" s="599"/>
      <c r="S24" s="599"/>
      <c r="T24" s="599"/>
      <c r="U24" s="599"/>
      <c r="V24" s="599"/>
      <c r="W24" s="599"/>
      <c r="X24" s="600"/>
      <c r="Y24" s="598" t="s">
        <v>220</v>
      </c>
      <c r="Z24" s="599"/>
      <c r="AA24" s="599"/>
      <c r="AB24" s="599"/>
      <c r="AC24" s="599"/>
      <c r="AD24" s="599"/>
      <c r="AE24" s="599"/>
      <c r="AF24" s="599"/>
      <c r="AG24" s="600"/>
      <c r="AH24" s="587"/>
      <c r="AI24" s="588"/>
      <c r="AJ24" s="588"/>
      <c r="AK24" s="588"/>
      <c r="AL24" s="588"/>
      <c r="AM24" s="588"/>
      <c r="AN24" s="588"/>
      <c r="AO24" s="588"/>
      <c r="AP24" s="589"/>
      <c r="AT24" s="2" t="s">
        <v>140</v>
      </c>
    </row>
    <row r="25" spans="1:46" ht="18" customHeight="1" x14ac:dyDescent="0.25">
      <c r="A25" s="579"/>
      <c r="B25" s="580"/>
      <c r="C25" s="580"/>
      <c r="D25" s="580"/>
      <c r="E25" s="580"/>
      <c r="F25" s="580"/>
      <c r="G25" s="705">
        <v>23268</v>
      </c>
      <c r="H25" s="706"/>
      <c r="I25" s="706"/>
      <c r="J25" s="706"/>
      <c r="K25" s="706"/>
      <c r="L25" s="706"/>
      <c r="M25" s="706"/>
      <c r="N25" s="706"/>
      <c r="O25" s="707"/>
      <c r="P25" s="587">
        <v>200000</v>
      </c>
      <c r="Q25" s="588"/>
      <c r="R25" s="588"/>
      <c r="S25" s="588"/>
      <c r="T25" s="588"/>
      <c r="U25" s="588"/>
      <c r="V25" s="588"/>
      <c r="W25" s="588"/>
      <c r="X25" s="708"/>
      <c r="Y25" s="587">
        <v>200000</v>
      </c>
      <c r="Z25" s="588"/>
      <c r="AA25" s="588"/>
      <c r="AB25" s="588"/>
      <c r="AC25" s="588"/>
      <c r="AD25" s="588"/>
      <c r="AE25" s="588"/>
      <c r="AF25" s="588"/>
      <c r="AG25" s="708"/>
      <c r="AH25" s="587">
        <f>SUM(G25:AG25)</f>
        <v>423268</v>
      </c>
      <c r="AI25" s="588"/>
      <c r="AJ25" s="588"/>
      <c r="AK25" s="588"/>
      <c r="AL25" s="588"/>
      <c r="AM25" s="588"/>
      <c r="AN25" s="588"/>
      <c r="AO25" s="588"/>
      <c r="AP25" s="589"/>
    </row>
    <row r="26" spans="1:46" ht="9" customHeight="1" x14ac:dyDescent="0.25">
      <c r="A26" s="529"/>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1"/>
    </row>
    <row r="27" spans="1:46" ht="18" customHeight="1" x14ac:dyDescent="0.3">
      <c r="A27" s="532" t="s">
        <v>70</v>
      </c>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33"/>
      <c r="AO27" s="533"/>
      <c r="AP27" s="534"/>
    </row>
    <row r="28" spans="1:46" ht="15" customHeight="1" x14ac:dyDescent="0.25">
      <c r="A28" s="526" t="s">
        <v>246</v>
      </c>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8"/>
    </row>
    <row r="29" spans="1:46" ht="168" customHeight="1" x14ac:dyDescent="0.25">
      <c r="A29" s="698" t="s">
        <v>249</v>
      </c>
      <c r="B29" s="699"/>
      <c r="C29" s="699"/>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699"/>
      <c r="AN29" s="699"/>
      <c r="AO29" s="699"/>
      <c r="AP29" s="700"/>
    </row>
    <row r="30" spans="1:46" ht="4.5" customHeight="1" x14ac:dyDescent="0.25">
      <c r="A30" s="443"/>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5"/>
    </row>
    <row r="31" spans="1:46" ht="8.25" customHeight="1" thickBot="1" x14ac:dyDescent="0.3">
      <c r="A31" s="335"/>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7"/>
    </row>
  </sheetData>
  <sheetProtection sheet="1" objects="1" scenarios="1"/>
  <mergeCells count="73">
    <mergeCell ref="F5:AP5"/>
    <mergeCell ref="A8:AP8"/>
    <mergeCell ref="A1:AP1"/>
    <mergeCell ref="A2:AP2"/>
    <mergeCell ref="A3:AP3"/>
    <mergeCell ref="A4:D4"/>
    <mergeCell ref="E4:O4"/>
    <mergeCell ref="Q4:S4"/>
    <mergeCell ref="T4:AB4"/>
    <mergeCell ref="AD4:AI4"/>
    <mergeCell ref="AJ4:AP4"/>
    <mergeCell ref="A6:E6"/>
    <mergeCell ref="F6:AP6"/>
    <mergeCell ref="A7:AP7"/>
    <mergeCell ref="A5:E5"/>
    <mergeCell ref="A9:C9"/>
    <mergeCell ref="D9:U9"/>
    <mergeCell ref="W9:Y9"/>
    <mergeCell ref="Z9:AP9"/>
    <mergeCell ref="A10:C10"/>
    <mergeCell ref="D10:U10"/>
    <mergeCell ref="V10:Y10"/>
    <mergeCell ref="Z10:AP10"/>
    <mergeCell ref="A13:M13"/>
    <mergeCell ref="N13:T13"/>
    <mergeCell ref="U13:V13"/>
    <mergeCell ref="W13:AI13"/>
    <mergeCell ref="AJ13:AP13"/>
    <mergeCell ref="A11:C11"/>
    <mergeCell ref="D11:U11"/>
    <mergeCell ref="W11:Y11"/>
    <mergeCell ref="Z11:AP11"/>
    <mergeCell ref="A12:AP12"/>
    <mergeCell ref="A14:AP14"/>
    <mergeCell ref="A15:AP15"/>
    <mergeCell ref="B16:F16"/>
    <mergeCell ref="G16:L16"/>
    <mergeCell ref="N16:R16"/>
    <mergeCell ref="S16:Z16"/>
    <mergeCell ref="AB16:AG16"/>
    <mergeCell ref="AH16:AP16"/>
    <mergeCell ref="A17:AP17"/>
    <mergeCell ref="A18:AP18"/>
    <mergeCell ref="B19:F19"/>
    <mergeCell ref="G19:L19"/>
    <mergeCell ref="N19:T19"/>
    <mergeCell ref="U19:Z19"/>
    <mergeCell ref="AJ19:AP19"/>
    <mergeCell ref="AB19:AI19"/>
    <mergeCell ref="A20:AP20"/>
    <mergeCell ref="A21:AP21"/>
    <mergeCell ref="A22:AP22"/>
    <mergeCell ref="A23:F23"/>
    <mergeCell ref="G23:O23"/>
    <mergeCell ref="P23:X23"/>
    <mergeCell ref="Y23:AG23"/>
    <mergeCell ref="AH23:AP23"/>
    <mergeCell ref="A25:F25"/>
    <mergeCell ref="G25:O25"/>
    <mergeCell ref="P25:X25"/>
    <mergeCell ref="Y25:AG25"/>
    <mergeCell ref="AH25:AP25"/>
    <mergeCell ref="A24:F24"/>
    <mergeCell ref="G24:O24"/>
    <mergeCell ref="P24:X24"/>
    <mergeCell ref="Y24:AG24"/>
    <mergeCell ref="AH24:AP24"/>
    <mergeCell ref="A31:AP31"/>
    <mergeCell ref="A26:AP26"/>
    <mergeCell ref="A27:AP27"/>
    <mergeCell ref="A28:AP28"/>
    <mergeCell ref="A29:AP29"/>
    <mergeCell ref="A30:AP30"/>
  </mergeCells>
  <conditionalFormatting sqref="G24:AP25">
    <cfRule type="cellIs" dxfId="0" priority="1" operator="lessThan">
      <formula>0</formula>
    </cfRule>
  </conditionalFormatting>
  <dataValidations count="5">
    <dataValidation type="list" allowBlank="1" showInputMessage="1" showErrorMessage="1" sqref="G16:L16 G19:L19" xr:uid="{00000000-0002-0000-1000-000000000000}">
      <formula1>"Year 1,Year 2, Year 3, Phase I (Y1), Phase II (Y2), Phase II (Y3)"</formula1>
    </dataValidation>
    <dataValidation type="list" allowBlank="1" showInputMessage="1" showErrorMessage="1" promptTitle="Non-Phased or Phased" prompt="Select according to the project type." sqref="A22:AP22" xr:uid="{00000000-0002-0000-1000-000001000000}">
      <formula1>"Non-Phased,Phased"</formula1>
    </dataValidation>
    <dataValidation type="list" allowBlank="1" showInputMessage="1" showErrorMessage="1" promptTitle="Remaining/Requested" prompt="Remaining amount, if Year 1/Phase I has been awarded and Year 2/Phase II (Y2) has been requested._x000a__x000a_Requested amount, if both Year 1/Phase I and Year2/Phase II (Y2) have been award." sqref="Y24:AG24" xr:uid="{00000000-0002-0000-1000-000002000000}">
      <formula1>"SRMC Awarded, SRMC Requested, SRMC Remaining"</formula1>
    </dataValidation>
    <dataValidation type="list" allowBlank="1" showInputMessage="1" showErrorMessage="1" promptTitle="Requested/Awarded" prompt="Requested amount, if requesting Year 2/Phase II (Y2) funding._x000a__x000a_Awarded amount, if requesting Year 3/Phase II (Y3) funding." sqref="P24:X24" xr:uid="{00000000-0002-0000-1000-000003000000}">
      <formula1>"SRMC Awarded, SRMC Requested"</formula1>
    </dataValidation>
    <dataValidation allowBlank="1" showInputMessage="1" showErrorMessage="1" promptTitle="1st Award" prompt="Year 1 or Phase I Obligation Awarded" sqref="G24:O24" xr:uid="{00000000-0002-0000-1000-000004000000}"/>
  </dataValidations>
  <printOptions horizontalCentered="1"/>
  <pageMargins left="0.25" right="0.25" top="0.75" bottom="0.75" header="0.3" footer="0.3"/>
  <pageSetup scale="98" orientation="portrait" horizontalDpi="1200" verticalDpi="1200" r:id="rId1"/>
  <headerFooter>
    <oddFooter>&amp;L&amp;D&amp;R&amp;P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Year 3 or Phase II (Y3)" prompt="Please select Year 3 if the project is non-phased and Phase II (Y3) if the project is phased." xr:uid="{00000000-0002-0000-1000-000005000000}">
          <x14:formula1>
            <xm:f>'Data Validation'!$F$1:$F$2</xm:f>
          </x14:formula1>
          <xm:sqref>Y23:AG23</xm:sqref>
        </x14:dataValidation>
        <x14:dataValidation type="list" allowBlank="1" showInputMessage="1" showErrorMessage="1" promptTitle="Year 2 or Phase II (Y2)" prompt="Please select Year 2 if the project is non-phased and Phase II (Y2) if the project is phased." xr:uid="{00000000-0002-0000-1000-000006000000}">
          <x14:formula1>
            <xm:f>'Data Validation'!$E$1:$E$2</xm:f>
          </x14:formula1>
          <xm:sqref>P23:X23</xm:sqref>
        </x14:dataValidation>
        <x14:dataValidation type="list" allowBlank="1" showInputMessage="1" showErrorMessage="1" promptTitle="Year 1 or Phase I" prompt="Please select Year 1 if the project is non-phased and Phase I if the project is phased." xr:uid="{00000000-0002-0000-1000-000007000000}">
          <x14:formula1>
            <xm:f>'Data Validation'!$D$1:$D$3</xm:f>
          </x14:formula1>
          <xm:sqref>G23:O23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13"/>
  <sheetViews>
    <sheetView topLeftCell="C1" workbookViewId="0">
      <selection activeCell="D15" sqref="D15"/>
    </sheetView>
  </sheetViews>
  <sheetFormatPr defaultColWidth="9.08984375" defaultRowHeight="14.5" x14ac:dyDescent="0.35"/>
  <cols>
    <col min="1" max="1" width="23.54296875" style="26" customWidth="1"/>
    <col min="2" max="2" width="69.08984375" style="26" customWidth="1"/>
    <col min="3" max="3" width="83.54296875" style="26" customWidth="1"/>
    <col min="4" max="6" width="13.6328125" style="26" customWidth="1"/>
    <col min="7" max="16384" width="9.08984375" style="26"/>
  </cols>
  <sheetData>
    <row r="1" spans="1:7" x14ac:dyDescent="0.35">
      <c r="A1" s="26" t="s">
        <v>41</v>
      </c>
      <c r="B1" s="26" t="s">
        <v>67</v>
      </c>
      <c r="C1" s="26" t="s">
        <v>132</v>
      </c>
      <c r="D1" s="26" t="s">
        <v>298</v>
      </c>
      <c r="E1" s="26" t="s">
        <v>36</v>
      </c>
      <c r="F1" s="26" t="s">
        <v>37</v>
      </c>
      <c r="G1" s="26" t="s">
        <v>212</v>
      </c>
    </row>
    <row r="2" spans="1:7" x14ac:dyDescent="0.35">
      <c r="A2" s="26" t="s">
        <v>42</v>
      </c>
      <c r="B2" s="26" t="s">
        <v>91</v>
      </c>
      <c r="C2" s="26" t="s">
        <v>124</v>
      </c>
      <c r="D2" s="26" t="s">
        <v>193</v>
      </c>
      <c r="E2" s="26" t="s">
        <v>59</v>
      </c>
      <c r="F2" s="26" t="s">
        <v>180</v>
      </c>
      <c r="G2" s="26">
        <v>1</v>
      </c>
    </row>
    <row r="3" spans="1:7" x14ac:dyDescent="0.35">
      <c r="B3" s="26" t="s">
        <v>92</v>
      </c>
      <c r="C3" s="26" t="s">
        <v>125</v>
      </c>
      <c r="G3" s="26">
        <v>2</v>
      </c>
    </row>
    <row r="4" spans="1:7" x14ac:dyDescent="0.35">
      <c r="B4" s="26" t="s">
        <v>93</v>
      </c>
      <c r="C4" s="26" t="s">
        <v>127</v>
      </c>
      <c r="G4" s="26">
        <v>3</v>
      </c>
    </row>
    <row r="5" spans="1:7" x14ac:dyDescent="0.35">
      <c r="B5" s="26" t="s">
        <v>94</v>
      </c>
      <c r="G5" s="26">
        <v>4</v>
      </c>
    </row>
    <row r="6" spans="1:7" x14ac:dyDescent="0.35">
      <c r="B6" s="26" t="s">
        <v>95</v>
      </c>
      <c r="G6" s="26">
        <v>5</v>
      </c>
    </row>
    <row r="7" spans="1:7" x14ac:dyDescent="0.35">
      <c r="B7" s="26" t="s">
        <v>61</v>
      </c>
      <c r="G7" s="26">
        <v>6</v>
      </c>
    </row>
    <row r="8" spans="1:7" x14ac:dyDescent="0.35">
      <c r="B8" s="26" t="s">
        <v>62</v>
      </c>
      <c r="G8" s="26">
        <v>7</v>
      </c>
    </row>
    <row r="9" spans="1:7" x14ac:dyDescent="0.35">
      <c r="B9" s="26" t="s">
        <v>63</v>
      </c>
      <c r="G9" s="26">
        <v>8</v>
      </c>
    </row>
    <row r="10" spans="1:7" x14ac:dyDescent="0.35">
      <c r="B10" s="26" t="s">
        <v>64</v>
      </c>
      <c r="G10" s="26">
        <v>9</v>
      </c>
    </row>
    <row r="11" spans="1:7" x14ac:dyDescent="0.35">
      <c r="B11" s="26" t="s">
        <v>65</v>
      </c>
      <c r="G11" s="26">
        <v>10</v>
      </c>
    </row>
    <row r="12" spans="1:7" x14ac:dyDescent="0.35">
      <c r="B12" s="26" t="s">
        <v>66</v>
      </c>
    </row>
    <row r="13" spans="1:7" x14ac:dyDescent="0.35">
      <c r="B13" s="26" t="s">
        <v>20</v>
      </c>
    </row>
  </sheetData>
  <sheetProtection algorithmName="SHA-512" hashValue="euXwqzNedF/P290pORyqXKqRHpzIdo6fsVzU0yrny72uf0bi8UMq/FMF6j+xMUTDs903Zv9cn2jMVdBmgb4/oA==" saltValue="N7Su+QcAoLm2kKvtJCZmOQ==" spinCount="100000" sheet="1" objects="1" scenarios="1" formatCells="0" formatColumns="0" format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sheetPr>
  <dimension ref="A1:AO108"/>
  <sheetViews>
    <sheetView showGridLines="0" zoomScaleNormal="100" workbookViewId="0">
      <selection activeCell="E4" sqref="E4:N4"/>
    </sheetView>
  </sheetViews>
  <sheetFormatPr defaultColWidth="2.453125" defaultRowHeight="13.5" customHeight="1" x14ac:dyDescent="0.25"/>
  <cols>
    <col min="1" max="1" width="4" style="2" customWidth="1"/>
    <col min="2" max="5" width="2.6328125" style="2" customWidth="1"/>
    <col min="6" max="6" width="3.36328125" style="2" customWidth="1"/>
    <col min="7" max="38" width="2.6328125" style="2" customWidth="1"/>
    <col min="39" max="39" width="0.90625" style="2" customWidth="1"/>
    <col min="40" max="40" width="1" style="2" customWidth="1"/>
    <col min="41" max="41" width="60.6328125" style="2" customWidth="1"/>
    <col min="42" max="16384" width="2.453125" style="2"/>
  </cols>
  <sheetData>
    <row r="1" spans="1:41" s="13" customFormat="1" ht="54.5" customHeight="1" x14ac:dyDescent="0.35">
      <c r="A1" s="376" t="s">
        <v>203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8"/>
    </row>
    <row r="2" spans="1:41"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1"/>
    </row>
    <row r="3" spans="1:41" ht="3.65" customHeight="1" x14ac:dyDescent="0.2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2"/>
    </row>
    <row r="4" spans="1:41" ht="13.5" customHeight="1" x14ac:dyDescent="0.3">
      <c r="A4" s="200" t="s">
        <v>261</v>
      </c>
      <c r="B4" s="201"/>
      <c r="C4" s="201"/>
      <c r="D4" s="201"/>
      <c r="E4" s="203"/>
      <c r="F4" s="203"/>
      <c r="G4" s="203"/>
      <c r="H4" s="203"/>
      <c r="I4" s="203"/>
      <c r="J4" s="203"/>
      <c r="K4" s="203"/>
      <c r="L4" s="203"/>
      <c r="M4" s="203"/>
      <c r="N4" s="203"/>
      <c r="P4" s="201" t="s">
        <v>11</v>
      </c>
      <c r="Q4" s="201"/>
      <c r="R4" s="201"/>
      <c r="S4" s="204"/>
      <c r="T4" s="204"/>
      <c r="U4" s="204"/>
      <c r="V4" s="204"/>
      <c r="W4" s="204"/>
      <c r="X4" s="204"/>
      <c r="Y4" s="204"/>
      <c r="Z4" s="204"/>
      <c r="AA4" s="204"/>
      <c r="AB4" s="5"/>
      <c r="AC4" s="201" t="s">
        <v>24</v>
      </c>
      <c r="AD4" s="201"/>
      <c r="AE4" s="201"/>
      <c r="AF4" s="201"/>
      <c r="AG4" s="201"/>
      <c r="AH4" s="205"/>
      <c r="AI4" s="205"/>
      <c r="AJ4" s="205"/>
      <c r="AK4" s="205"/>
      <c r="AL4" s="206"/>
    </row>
    <row r="5" spans="1:41" ht="13.5" customHeight="1" x14ac:dyDescent="0.25">
      <c r="A5" s="200" t="s">
        <v>262</v>
      </c>
      <c r="B5" s="201"/>
      <c r="C5" s="201"/>
      <c r="D5" s="201"/>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10"/>
    </row>
    <row r="6" spans="1:41" ht="13.5" customHeight="1" x14ac:dyDescent="0.25">
      <c r="A6" s="200" t="s">
        <v>1</v>
      </c>
      <c r="B6" s="201"/>
      <c r="C6" s="201"/>
      <c r="D6" s="20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2"/>
    </row>
    <row r="7" spans="1:41" ht="12.5" x14ac:dyDescent="0.25">
      <c r="A7" s="215"/>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7"/>
    </row>
    <row r="8" spans="1:41" ht="13.5" customHeight="1" x14ac:dyDescent="0.3">
      <c r="A8" s="218" t="s">
        <v>2</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20"/>
    </row>
    <row r="9" spans="1:41" ht="13.5" customHeight="1" x14ac:dyDescent="0.25">
      <c r="A9" s="200" t="s">
        <v>3</v>
      </c>
      <c r="B9" s="201"/>
      <c r="C9" s="201"/>
      <c r="D9" s="207"/>
      <c r="E9" s="207"/>
      <c r="F9" s="207"/>
      <c r="G9" s="207"/>
      <c r="H9" s="207"/>
      <c r="I9" s="207"/>
      <c r="J9" s="207"/>
      <c r="K9" s="207"/>
      <c r="L9" s="207"/>
      <c r="M9" s="207"/>
      <c r="N9" s="207"/>
      <c r="O9" s="207"/>
      <c r="P9" s="207"/>
      <c r="Q9" s="207"/>
      <c r="R9" s="207"/>
      <c r="S9" s="207"/>
      <c r="T9" s="3"/>
      <c r="U9" s="208" t="s">
        <v>100</v>
      </c>
      <c r="V9" s="208"/>
      <c r="W9" s="208"/>
      <c r="X9" s="207"/>
      <c r="Y9" s="207"/>
      <c r="Z9" s="207"/>
      <c r="AA9" s="207"/>
      <c r="AB9" s="207"/>
      <c r="AC9" s="207"/>
      <c r="AD9" s="207"/>
      <c r="AE9" s="207"/>
      <c r="AF9" s="207"/>
      <c r="AG9" s="207"/>
      <c r="AH9" s="207"/>
      <c r="AI9" s="207"/>
      <c r="AJ9" s="207"/>
      <c r="AK9" s="207"/>
      <c r="AL9" s="209"/>
    </row>
    <row r="10" spans="1:41" ht="13.5" customHeight="1" x14ac:dyDescent="0.25">
      <c r="A10" s="200" t="s">
        <v>4</v>
      </c>
      <c r="B10" s="201"/>
      <c r="C10" s="201"/>
      <c r="D10" s="213"/>
      <c r="E10" s="213"/>
      <c r="F10" s="213"/>
      <c r="G10" s="213"/>
      <c r="H10" s="213"/>
      <c r="I10" s="213"/>
      <c r="J10" s="213"/>
      <c r="K10" s="213"/>
      <c r="L10" s="213"/>
      <c r="M10" s="213"/>
      <c r="N10" s="213"/>
      <c r="O10" s="213"/>
      <c r="P10" s="213"/>
      <c r="Q10" s="213"/>
      <c r="R10" s="213"/>
      <c r="S10" s="213"/>
      <c r="T10" s="208" t="s">
        <v>13</v>
      </c>
      <c r="U10" s="208"/>
      <c r="V10" s="208"/>
      <c r="W10" s="208"/>
      <c r="X10" s="213"/>
      <c r="Y10" s="213"/>
      <c r="Z10" s="213"/>
      <c r="AA10" s="213"/>
      <c r="AB10" s="213"/>
      <c r="AC10" s="213"/>
      <c r="AD10" s="213"/>
      <c r="AE10" s="213"/>
      <c r="AF10" s="213"/>
      <c r="AG10" s="213"/>
      <c r="AH10" s="213"/>
      <c r="AI10" s="213"/>
      <c r="AJ10" s="213"/>
      <c r="AK10" s="213"/>
      <c r="AL10" s="214"/>
    </row>
    <row r="11" spans="1:41" ht="13.5" customHeight="1" x14ac:dyDescent="0.25">
      <c r="A11" s="200" t="s">
        <v>5</v>
      </c>
      <c r="B11" s="201"/>
      <c r="C11" s="201"/>
      <c r="D11" s="224"/>
      <c r="E11" s="224"/>
      <c r="F11" s="224"/>
      <c r="G11" s="224"/>
      <c r="H11" s="224"/>
      <c r="I11" s="224"/>
      <c r="J11" s="224"/>
      <c r="K11" s="224"/>
      <c r="L11" s="224"/>
      <c r="M11" s="224"/>
      <c r="N11" s="224"/>
      <c r="O11" s="224"/>
      <c r="P11" s="224"/>
      <c r="Q11" s="224"/>
      <c r="R11" s="224"/>
      <c r="S11" s="224"/>
      <c r="T11" s="4"/>
      <c r="U11" s="208" t="s">
        <v>14</v>
      </c>
      <c r="V11" s="208"/>
      <c r="W11" s="208"/>
      <c r="X11" s="225"/>
      <c r="Y11" s="225"/>
      <c r="Z11" s="225"/>
      <c r="AA11" s="225"/>
      <c r="AB11" s="225"/>
      <c r="AC11" s="225"/>
      <c r="AD11" s="225"/>
      <c r="AE11" s="225"/>
      <c r="AF11" s="225"/>
      <c r="AG11" s="225"/>
      <c r="AH11" s="225"/>
      <c r="AI11" s="225"/>
      <c r="AJ11" s="225"/>
      <c r="AK11" s="225"/>
      <c r="AL11" s="226"/>
    </row>
    <row r="12" spans="1:41" ht="2.4" customHeight="1" thickBot="1" x14ac:dyDescent="0.3">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2"/>
    </row>
    <row r="13" spans="1:41" ht="15" customHeight="1" thickBot="1" x14ac:dyDescent="0.3">
      <c r="A13" s="200" t="s">
        <v>305</v>
      </c>
      <c r="B13" s="201"/>
      <c r="C13" s="201"/>
      <c r="D13" s="201"/>
      <c r="E13" s="201"/>
      <c r="F13" s="201"/>
      <c r="G13" s="201"/>
      <c r="H13" s="201"/>
      <c r="I13" s="201"/>
      <c r="J13" s="201"/>
      <c r="K13" s="227"/>
      <c r="L13" s="227"/>
      <c r="M13" s="227"/>
      <c r="N13" s="227"/>
      <c r="O13" s="227"/>
      <c r="P13" s="227"/>
      <c r="Q13" s="227"/>
      <c r="R13" s="227"/>
      <c r="S13" s="227"/>
      <c r="T13" s="227"/>
      <c r="U13" s="227"/>
      <c r="V13" s="227"/>
      <c r="W13" s="227"/>
      <c r="X13" s="1"/>
      <c r="Y13" s="201" t="s">
        <v>60</v>
      </c>
      <c r="Z13" s="201"/>
      <c r="AA13" s="201"/>
      <c r="AB13" s="201"/>
      <c r="AC13" s="201"/>
      <c r="AD13" s="201"/>
      <c r="AE13" s="201"/>
      <c r="AF13" s="201"/>
      <c r="AG13" s="228">
        <f>IF(W22&lt;=0,0,(IF((K13/W22)&gt;=0.9,0.9,K13/W22)))</f>
        <v>0</v>
      </c>
      <c r="AH13" s="228"/>
      <c r="AI13" s="228"/>
      <c r="AJ13" s="228"/>
      <c r="AK13" s="228"/>
      <c r="AL13" s="229"/>
      <c r="AM13" s="197" t="s">
        <v>307</v>
      </c>
      <c r="AN13" s="198"/>
      <c r="AO13" s="199"/>
    </row>
    <row r="14" spans="1:41" ht="5.15" customHeight="1" x14ac:dyDescent="0.25">
      <c r="A14" s="22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1:41" ht="5" customHeight="1" x14ac:dyDescent="0.25">
      <c r="A15" s="215"/>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1:41" ht="15" customHeight="1" x14ac:dyDescent="0.3">
      <c r="A16" s="306" t="s">
        <v>200</v>
      </c>
      <c r="B16" s="307"/>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8"/>
      <c r="AO16" s="15" t="s">
        <v>201</v>
      </c>
    </row>
    <row r="17" spans="1:41" ht="12.5" x14ac:dyDescent="0.25">
      <c r="A17" s="353" t="s">
        <v>58</v>
      </c>
      <c r="B17" s="347"/>
      <c r="C17" s="347"/>
      <c r="D17" s="347"/>
      <c r="E17" s="347"/>
      <c r="F17" s="347"/>
      <c r="G17" s="347" t="s">
        <v>102</v>
      </c>
      <c r="H17" s="347"/>
      <c r="I17" s="347"/>
      <c r="J17" s="347"/>
      <c r="K17" s="347"/>
      <c r="L17" s="347"/>
      <c r="M17" s="347"/>
      <c r="N17" s="347"/>
      <c r="O17" s="347" t="s">
        <v>103</v>
      </c>
      <c r="P17" s="347"/>
      <c r="Q17" s="347"/>
      <c r="R17" s="347"/>
      <c r="S17" s="347"/>
      <c r="T17" s="347"/>
      <c r="U17" s="347"/>
      <c r="V17" s="347"/>
      <c r="W17" s="347" t="s">
        <v>90</v>
      </c>
      <c r="X17" s="347"/>
      <c r="Y17" s="347"/>
      <c r="Z17" s="347"/>
      <c r="AA17" s="347"/>
      <c r="AB17" s="347"/>
      <c r="AC17" s="347"/>
      <c r="AD17" s="347"/>
      <c r="AE17" s="347" t="s">
        <v>143</v>
      </c>
      <c r="AF17" s="347"/>
      <c r="AG17" s="347"/>
      <c r="AH17" s="347"/>
      <c r="AI17" s="347"/>
      <c r="AJ17" s="347"/>
      <c r="AK17" s="347"/>
      <c r="AL17" s="348"/>
    </row>
    <row r="18" spans="1:41" ht="15" customHeight="1" x14ac:dyDescent="0.3">
      <c r="A18" s="354" t="s">
        <v>72</v>
      </c>
      <c r="B18" s="355"/>
      <c r="C18" s="355"/>
      <c r="D18" s="355"/>
      <c r="E18" s="355"/>
      <c r="F18" s="355"/>
      <c r="G18" s="352"/>
      <c r="H18" s="352"/>
      <c r="I18" s="352"/>
      <c r="J18" s="352"/>
      <c r="K18" s="352"/>
      <c r="L18" s="352"/>
      <c r="M18" s="352"/>
      <c r="N18" s="352"/>
      <c r="O18" s="352"/>
      <c r="P18" s="352"/>
      <c r="Q18" s="352"/>
      <c r="R18" s="352"/>
      <c r="S18" s="352"/>
      <c r="T18" s="352"/>
      <c r="U18" s="352"/>
      <c r="V18" s="352"/>
      <c r="W18" s="351">
        <f>G18+O18</f>
        <v>0</v>
      </c>
      <c r="X18" s="351"/>
      <c r="Y18" s="351"/>
      <c r="Z18" s="351"/>
      <c r="AA18" s="351"/>
      <c r="AB18" s="351"/>
      <c r="AC18" s="351"/>
      <c r="AD18" s="351"/>
      <c r="AE18" s="349">
        <f>IF(W18&lt;0,0,(IF(AG13&gt;0.75,W18*0.05,((AG13*W18)/0.75)*0.05)))</f>
        <v>0</v>
      </c>
      <c r="AF18" s="349"/>
      <c r="AG18" s="349"/>
      <c r="AH18" s="349"/>
      <c r="AI18" s="349"/>
      <c r="AJ18" s="349"/>
      <c r="AK18" s="349"/>
      <c r="AL18" s="350"/>
    </row>
    <row r="19" spans="1:41" ht="13" thickBot="1" x14ac:dyDescent="0.3">
      <c r="A19" s="353" t="s">
        <v>198</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8"/>
    </row>
    <row r="20" spans="1:41" ht="15" customHeight="1" thickBot="1" x14ac:dyDescent="0.35">
      <c r="A20" s="354" t="s">
        <v>72</v>
      </c>
      <c r="B20" s="355"/>
      <c r="C20" s="355"/>
      <c r="D20" s="355"/>
      <c r="E20" s="355"/>
      <c r="F20" s="355"/>
      <c r="G20" s="352"/>
      <c r="H20" s="352"/>
      <c r="I20" s="352"/>
      <c r="J20" s="352"/>
      <c r="K20" s="352"/>
      <c r="L20" s="352"/>
      <c r="M20" s="352"/>
      <c r="N20" s="352"/>
      <c r="O20" s="352"/>
      <c r="P20" s="352"/>
      <c r="Q20" s="352"/>
      <c r="R20" s="352"/>
      <c r="S20" s="352"/>
      <c r="T20" s="352"/>
      <c r="U20" s="352"/>
      <c r="V20" s="352"/>
      <c r="W20" s="351">
        <f>G20+O20</f>
        <v>0</v>
      </c>
      <c r="X20" s="351"/>
      <c r="Y20" s="351"/>
      <c r="Z20" s="351"/>
      <c r="AA20" s="351"/>
      <c r="AB20" s="351"/>
      <c r="AC20" s="351"/>
      <c r="AD20" s="351"/>
      <c r="AE20" s="349">
        <f>IF(W20&lt;0,0,(IF(AG13&gt;0.75,W20*0.05,((AG13*W20)/0.75)*0.05)))</f>
        <v>0</v>
      </c>
      <c r="AF20" s="349"/>
      <c r="AG20" s="349"/>
      <c r="AH20" s="349"/>
      <c r="AI20" s="349"/>
      <c r="AJ20" s="349"/>
      <c r="AK20" s="349"/>
      <c r="AL20" s="350"/>
      <c r="AM20" s="71"/>
      <c r="AN20" s="72"/>
      <c r="AO20" s="73" t="s">
        <v>202</v>
      </c>
    </row>
    <row r="21" spans="1:41" ht="12.5" x14ac:dyDescent="0.25">
      <c r="A21" s="353" t="s">
        <v>106</v>
      </c>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8"/>
    </row>
    <row r="22" spans="1:41" ht="15" customHeight="1" x14ac:dyDescent="0.3">
      <c r="A22" s="356"/>
      <c r="B22" s="357"/>
      <c r="C22" s="357"/>
      <c r="D22" s="357"/>
      <c r="E22" s="357"/>
      <c r="F22" s="357"/>
      <c r="G22" s="349">
        <f>G18+G20</f>
        <v>0</v>
      </c>
      <c r="H22" s="349"/>
      <c r="I22" s="349"/>
      <c r="J22" s="349"/>
      <c r="K22" s="349"/>
      <c r="L22" s="349"/>
      <c r="M22" s="349"/>
      <c r="N22" s="349"/>
      <c r="O22" s="349">
        <f>O18+O20</f>
        <v>0</v>
      </c>
      <c r="P22" s="349"/>
      <c r="Q22" s="349"/>
      <c r="R22" s="349"/>
      <c r="S22" s="349"/>
      <c r="T22" s="349"/>
      <c r="U22" s="349"/>
      <c r="V22" s="349"/>
      <c r="W22" s="349">
        <f>G22+O22</f>
        <v>0</v>
      </c>
      <c r="X22" s="349"/>
      <c r="Y22" s="349"/>
      <c r="Z22" s="349"/>
      <c r="AA22" s="349"/>
      <c r="AB22" s="349"/>
      <c r="AC22" s="349"/>
      <c r="AD22" s="349"/>
      <c r="AE22" s="349">
        <f>IF(W22&lt;0,0,(IF(AG13&gt;0.75,W22*0.05,((AG13*W22)/0.75)*0.05)))</f>
        <v>0</v>
      </c>
      <c r="AF22" s="349"/>
      <c r="AG22" s="349"/>
      <c r="AH22" s="349"/>
      <c r="AI22" s="349"/>
      <c r="AJ22" s="349"/>
      <c r="AK22" s="349"/>
      <c r="AL22" s="350"/>
    </row>
    <row r="23" spans="1:41" ht="4.5" customHeight="1" x14ac:dyDescent="0.25">
      <c r="A23" s="221"/>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3"/>
    </row>
    <row r="24" spans="1:41" ht="8.9" customHeight="1" x14ac:dyDescent="0.25">
      <c r="A24" s="200"/>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2"/>
    </row>
    <row r="25" spans="1:41" ht="13.25" customHeight="1" x14ac:dyDescent="0.3">
      <c r="A25" s="358" t="s">
        <v>133</v>
      </c>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60"/>
    </row>
    <row r="26" spans="1:41" ht="17" x14ac:dyDescent="0.45">
      <c r="A26" s="361" t="s">
        <v>302</v>
      </c>
      <c r="B26" s="362"/>
      <c r="C26" s="362"/>
      <c r="D26" s="362"/>
      <c r="E26" s="362"/>
      <c r="F26" s="362"/>
      <c r="G26" s="362"/>
      <c r="H26" s="362"/>
      <c r="I26" s="362"/>
      <c r="J26" s="362"/>
      <c r="K26" s="362"/>
      <c r="L26" s="362"/>
      <c r="M26" s="362"/>
      <c r="N26" s="307"/>
      <c r="O26" s="307"/>
      <c r="P26" s="307"/>
      <c r="Q26" s="307"/>
      <c r="R26" s="307"/>
      <c r="S26" s="307"/>
      <c r="T26" s="307"/>
      <c r="U26" s="307"/>
      <c r="V26" s="307"/>
      <c r="W26" s="307"/>
      <c r="X26" s="307"/>
      <c r="Y26" s="307"/>
      <c r="Z26" s="362"/>
      <c r="AA26" s="362"/>
      <c r="AB26" s="362"/>
      <c r="AC26" s="362"/>
      <c r="AD26" s="362"/>
      <c r="AE26" s="362"/>
      <c r="AF26" s="362"/>
      <c r="AG26" s="362"/>
      <c r="AH26" s="362"/>
      <c r="AI26" s="362"/>
      <c r="AJ26" s="362"/>
      <c r="AK26" s="362"/>
      <c r="AL26" s="363"/>
    </row>
    <row r="27" spans="1:41" ht="12.5" x14ac:dyDescent="0.25">
      <c r="A27" s="394"/>
      <c r="B27" s="388"/>
      <c r="C27" s="388"/>
      <c r="D27" s="388"/>
      <c r="E27" s="388"/>
      <c r="F27" s="388"/>
      <c r="G27" s="388"/>
      <c r="H27" s="388"/>
      <c r="I27" s="390"/>
      <c r="J27" s="387"/>
      <c r="K27" s="388"/>
      <c r="L27" s="388"/>
      <c r="M27" s="390"/>
      <c r="N27" s="395" t="s">
        <v>38</v>
      </c>
      <c r="O27" s="395"/>
      <c r="P27" s="395"/>
      <c r="Q27" s="395"/>
      <c r="R27" s="395"/>
      <c r="S27" s="395"/>
      <c r="T27" s="395"/>
      <c r="U27" s="395"/>
      <c r="V27" s="395"/>
      <c r="W27" s="395"/>
      <c r="X27" s="395"/>
      <c r="Y27" s="395"/>
      <c r="Z27" s="391"/>
      <c r="AA27" s="392"/>
      <c r="AB27" s="392"/>
      <c r="AC27" s="393"/>
      <c r="AD27" s="387"/>
      <c r="AE27" s="388"/>
      <c r="AF27" s="390"/>
      <c r="AG27" s="387"/>
      <c r="AH27" s="388"/>
      <c r="AI27" s="388"/>
      <c r="AJ27" s="388"/>
      <c r="AK27" s="388"/>
      <c r="AL27" s="389"/>
    </row>
    <row r="28" spans="1:41" ht="23" customHeight="1" thickBot="1" x14ac:dyDescent="0.3">
      <c r="A28" s="240" t="s">
        <v>6</v>
      </c>
      <c r="B28" s="241"/>
      <c r="C28" s="241"/>
      <c r="D28" s="241"/>
      <c r="E28" s="241"/>
      <c r="F28" s="241"/>
      <c r="G28" s="241"/>
      <c r="H28" s="241"/>
      <c r="I28" s="242"/>
      <c r="J28" s="364" t="s">
        <v>16</v>
      </c>
      <c r="K28" s="365"/>
      <c r="L28" s="365"/>
      <c r="M28" s="366"/>
      <c r="N28" s="234" t="s">
        <v>17</v>
      </c>
      <c r="O28" s="234"/>
      <c r="P28" s="239"/>
      <c r="Q28" s="233" t="s">
        <v>18</v>
      </c>
      <c r="R28" s="234"/>
      <c r="S28" s="239"/>
      <c r="T28" s="236" t="s">
        <v>19</v>
      </c>
      <c r="U28" s="237"/>
      <c r="V28" s="238"/>
      <c r="W28" s="233" t="s">
        <v>20</v>
      </c>
      <c r="X28" s="234"/>
      <c r="Y28" s="234"/>
      <c r="Z28" s="364" t="s">
        <v>21</v>
      </c>
      <c r="AA28" s="365"/>
      <c r="AB28" s="365"/>
      <c r="AC28" s="366"/>
      <c r="AD28" s="364" t="s">
        <v>22</v>
      </c>
      <c r="AE28" s="365"/>
      <c r="AF28" s="366"/>
      <c r="AG28" s="364" t="s">
        <v>23</v>
      </c>
      <c r="AH28" s="365"/>
      <c r="AI28" s="365"/>
      <c r="AJ28" s="365"/>
      <c r="AK28" s="365"/>
      <c r="AL28" s="397"/>
    </row>
    <row r="29" spans="1:41" ht="13.5" customHeight="1" thickBot="1" x14ac:dyDescent="0.3">
      <c r="A29" s="243" t="s">
        <v>101</v>
      </c>
      <c r="B29" s="244"/>
      <c r="C29" s="244"/>
      <c r="D29" s="244"/>
      <c r="E29" s="244"/>
      <c r="F29" s="244"/>
      <c r="G29" s="244"/>
      <c r="H29" s="244"/>
      <c r="I29" s="244"/>
      <c r="J29" s="396"/>
      <c r="K29" s="396"/>
      <c r="L29" s="396"/>
      <c r="M29" s="396"/>
      <c r="N29" s="235"/>
      <c r="O29" s="235"/>
      <c r="P29" s="235"/>
      <c r="Q29" s="235"/>
      <c r="R29" s="235"/>
      <c r="S29" s="235"/>
      <c r="T29" s="235"/>
      <c r="U29" s="235"/>
      <c r="V29" s="235"/>
      <c r="W29" s="235"/>
      <c r="X29" s="235"/>
      <c r="Y29" s="235"/>
      <c r="Z29" s="371"/>
      <c r="AA29" s="371"/>
      <c r="AB29" s="371"/>
      <c r="AC29" s="371"/>
      <c r="AD29" s="367"/>
      <c r="AE29" s="367"/>
      <c r="AF29" s="367"/>
      <c r="AG29" s="398">
        <f>'Pre-Award SRMC Request'!AG30:AL30</f>
        <v>0</v>
      </c>
      <c r="AH29" s="398"/>
      <c r="AI29" s="398"/>
      <c r="AJ29" s="398"/>
      <c r="AK29" s="398"/>
      <c r="AL29" s="399"/>
      <c r="AM29" s="71"/>
      <c r="AN29" s="72"/>
      <c r="AO29" s="73" t="s">
        <v>260</v>
      </c>
    </row>
    <row r="30" spans="1:41" ht="13.5" customHeight="1" x14ac:dyDescent="0.25">
      <c r="A30" s="246"/>
      <c r="B30" s="247"/>
      <c r="C30" s="247"/>
      <c r="D30" s="247"/>
      <c r="E30" s="247"/>
      <c r="F30" s="247"/>
      <c r="G30" s="247"/>
      <c r="H30" s="247"/>
      <c r="I30" s="247"/>
      <c r="J30" s="375"/>
      <c r="K30" s="375"/>
      <c r="L30" s="375"/>
      <c r="M30" s="375"/>
      <c r="N30" s="245"/>
      <c r="O30" s="245"/>
      <c r="P30" s="245"/>
      <c r="Q30" s="245"/>
      <c r="R30" s="245"/>
      <c r="S30" s="245"/>
      <c r="T30" s="245"/>
      <c r="U30" s="245"/>
      <c r="V30" s="245"/>
      <c r="W30" s="245"/>
      <c r="X30" s="245"/>
      <c r="Y30" s="245"/>
      <c r="Z30" s="369">
        <f t="shared" ref="Z30:Z39" si="0">ROUND((J30*(1+SUM(N30:Y30))),2)</f>
        <v>0</v>
      </c>
      <c r="AA30" s="369"/>
      <c r="AB30" s="369"/>
      <c r="AC30" s="369"/>
      <c r="AD30" s="368"/>
      <c r="AE30" s="368"/>
      <c r="AF30" s="368"/>
      <c r="AG30" s="369">
        <f t="shared" ref="AG30:AG39" si="1">ROUND((Z30*AD30),2)</f>
        <v>0</v>
      </c>
      <c r="AH30" s="369"/>
      <c r="AI30" s="369"/>
      <c r="AJ30" s="369"/>
      <c r="AK30" s="369"/>
      <c r="AL30" s="370"/>
    </row>
    <row r="31" spans="1:41" ht="13.5" customHeight="1" x14ac:dyDescent="0.25">
      <c r="A31" s="246"/>
      <c r="B31" s="247"/>
      <c r="C31" s="247"/>
      <c r="D31" s="247"/>
      <c r="E31" s="247"/>
      <c r="F31" s="247"/>
      <c r="G31" s="247"/>
      <c r="H31" s="247"/>
      <c r="I31" s="247"/>
      <c r="J31" s="375"/>
      <c r="K31" s="375"/>
      <c r="L31" s="375"/>
      <c r="M31" s="375"/>
      <c r="N31" s="245"/>
      <c r="O31" s="245"/>
      <c r="P31" s="245"/>
      <c r="Q31" s="245"/>
      <c r="R31" s="245"/>
      <c r="S31" s="245"/>
      <c r="T31" s="245"/>
      <c r="U31" s="245"/>
      <c r="V31" s="245"/>
      <c r="W31" s="245"/>
      <c r="X31" s="245"/>
      <c r="Y31" s="245"/>
      <c r="Z31" s="369">
        <f t="shared" si="0"/>
        <v>0</v>
      </c>
      <c r="AA31" s="369"/>
      <c r="AB31" s="369"/>
      <c r="AC31" s="369"/>
      <c r="AD31" s="368"/>
      <c r="AE31" s="368"/>
      <c r="AF31" s="368"/>
      <c r="AG31" s="369">
        <f t="shared" si="1"/>
        <v>0</v>
      </c>
      <c r="AH31" s="369"/>
      <c r="AI31" s="369"/>
      <c r="AJ31" s="369"/>
      <c r="AK31" s="369"/>
      <c r="AL31" s="370"/>
    </row>
    <row r="32" spans="1:41" ht="13.5" customHeight="1" x14ac:dyDescent="0.25">
      <c r="A32" s="246"/>
      <c r="B32" s="247"/>
      <c r="C32" s="247"/>
      <c r="D32" s="247"/>
      <c r="E32" s="247"/>
      <c r="F32" s="247"/>
      <c r="G32" s="247"/>
      <c r="H32" s="247"/>
      <c r="I32" s="247"/>
      <c r="J32" s="375"/>
      <c r="K32" s="375"/>
      <c r="L32" s="375"/>
      <c r="M32" s="375"/>
      <c r="N32" s="245"/>
      <c r="O32" s="245"/>
      <c r="P32" s="245"/>
      <c r="Q32" s="245"/>
      <c r="R32" s="245"/>
      <c r="S32" s="245"/>
      <c r="T32" s="245"/>
      <c r="U32" s="245"/>
      <c r="V32" s="245"/>
      <c r="W32" s="245"/>
      <c r="X32" s="245"/>
      <c r="Y32" s="245"/>
      <c r="Z32" s="369">
        <f t="shared" si="0"/>
        <v>0</v>
      </c>
      <c r="AA32" s="369"/>
      <c r="AB32" s="369"/>
      <c r="AC32" s="369"/>
      <c r="AD32" s="368"/>
      <c r="AE32" s="368"/>
      <c r="AF32" s="368"/>
      <c r="AG32" s="369">
        <f t="shared" si="1"/>
        <v>0</v>
      </c>
      <c r="AH32" s="369"/>
      <c r="AI32" s="369"/>
      <c r="AJ32" s="369"/>
      <c r="AK32" s="369"/>
      <c r="AL32" s="370"/>
      <c r="AO32" s="2" t="s">
        <v>138</v>
      </c>
    </row>
    <row r="33" spans="1:41" ht="13.5" hidden="1" customHeight="1" x14ac:dyDescent="0.25">
      <c r="A33" s="246"/>
      <c r="B33" s="247"/>
      <c r="C33" s="247"/>
      <c r="D33" s="247"/>
      <c r="E33" s="247"/>
      <c r="F33" s="247"/>
      <c r="G33" s="247"/>
      <c r="H33" s="247"/>
      <c r="I33" s="247"/>
      <c r="J33" s="375"/>
      <c r="K33" s="375"/>
      <c r="L33" s="375"/>
      <c r="M33" s="375"/>
      <c r="N33" s="245"/>
      <c r="O33" s="245"/>
      <c r="P33" s="245"/>
      <c r="Q33" s="245"/>
      <c r="R33" s="245"/>
      <c r="S33" s="245"/>
      <c r="T33" s="245"/>
      <c r="U33" s="245"/>
      <c r="V33" s="245"/>
      <c r="W33" s="245"/>
      <c r="X33" s="245"/>
      <c r="Y33" s="245"/>
      <c r="Z33" s="369">
        <f t="shared" si="0"/>
        <v>0</v>
      </c>
      <c r="AA33" s="369"/>
      <c r="AB33" s="369"/>
      <c r="AC33" s="369"/>
      <c r="AD33" s="368"/>
      <c r="AE33" s="368"/>
      <c r="AF33" s="368"/>
      <c r="AG33" s="369">
        <f t="shared" si="1"/>
        <v>0</v>
      </c>
      <c r="AH33" s="369"/>
      <c r="AI33" s="369"/>
      <c r="AJ33" s="369"/>
      <c r="AK33" s="369"/>
      <c r="AL33" s="370"/>
    </row>
    <row r="34" spans="1:41" ht="13.5" hidden="1" customHeight="1" x14ac:dyDescent="0.25">
      <c r="A34" s="246"/>
      <c r="B34" s="247"/>
      <c r="C34" s="247"/>
      <c r="D34" s="247"/>
      <c r="E34" s="247"/>
      <c r="F34" s="247"/>
      <c r="G34" s="247"/>
      <c r="H34" s="247"/>
      <c r="I34" s="247"/>
      <c r="J34" s="375"/>
      <c r="K34" s="375"/>
      <c r="L34" s="375"/>
      <c r="M34" s="375"/>
      <c r="N34" s="245"/>
      <c r="O34" s="245"/>
      <c r="P34" s="245"/>
      <c r="Q34" s="245"/>
      <c r="R34" s="245"/>
      <c r="S34" s="245"/>
      <c r="T34" s="245"/>
      <c r="U34" s="245"/>
      <c r="V34" s="245"/>
      <c r="W34" s="245"/>
      <c r="X34" s="245"/>
      <c r="Y34" s="245"/>
      <c r="Z34" s="369">
        <f t="shared" si="0"/>
        <v>0</v>
      </c>
      <c r="AA34" s="369"/>
      <c r="AB34" s="369"/>
      <c r="AC34" s="369"/>
      <c r="AD34" s="368"/>
      <c r="AE34" s="368"/>
      <c r="AF34" s="368"/>
      <c r="AG34" s="369">
        <f t="shared" si="1"/>
        <v>0</v>
      </c>
      <c r="AH34" s="369"/>
      <c r="AI34" s="369"/>
      <c r="AJ34" s="369"/>
      <c r="AK34" s="369"/>
      <c r="AL34" s="370"/>
    </row>
    <row r="35" spans="1:41" ht="13.5" hidden="1" customHeight="1" x14ac:dyDescent="0.25">
      <c r="A35" s="246"/>
      <c r="B35" s="247"/>
      <c r="C35" s="247"/>
      <c r="D35" s="247"/>
      <c r="E35" s="247"/>
      <c r="F35" s="247"/>
      <c r="G35" s="247"/>
      <c r="H35" s="247"/>
      <c r="I35" s="247"/>
      <c r="J35" s="375"/>
      <c r="K35" s="375"/>
      <c r="L35" s="375"/>
      <c r="M35" s="375"/>
      <c r="N35" s="245"/>
      <c r="O35" s="245"/>
      <c r="P35" s="245"/>
      <c r="Q35" s="245"/>
      <c r="R35" s="245"/>
      <c r="S35" s="245"/>
      <c r="T35" s="245"/>
      <c r="U35" s="245"/>
      <c r="V35" s="245"/>
      <c r="W35" s="245"/>
      <c r="X35" s="245"/>
      <c r="Y35" s="245"/>
      <c r="Z35" s="369">
        <f t="shared" si="0"/>
        <v>0</v>
      </c>
      <c r="AA35" s="369"/>
      <c r="AB35" s="369"/>
      <c r="AC35" s="369"/>
      <c r="AD35" s="368"/>
      <c r="AE35" s="368"/>
      <c r="AF35" s="368"/>
      <c r="AG35" s="369">
        <f t="shared" si="1"/>
        <v>0</v>
      </c>
      <c r="AH35" s="369"/>
      <c r="AI35" s="369"/>
      <c r="AJ35" s="369"/>
      <c r="AK35" s="369"/>
      <c r="AL35" s="370"/>
    </row>
    <row r="36" spans="1:41" ht="13.5" hidden="1" customHeight="1" x14ac:dyDescent="0.25">
      <c r="A36" s="246"/>
      <c r="B36" s="247"/>
      <c r="C36" s="247"/>
      <c r="D36" s="247"/>
      <c r="E36" s="247"/>
      <c r="F36" s="247"/>
      <c r="G36" s="247"/>
      <c r="H36" s="247"/>
      <c r="I36" s="247"/>
      <c r="J36" s="375"/>
      <c r="K36" s="375"/>
      <c r="L36" s="375"/>
      <c r="M36" s="375"/>
      <c r="N36" s="245"/>
      <c r="O36" s="245"/>
      <c r="P36" s="245"/>
      <c r="Q36" s="245"/>
      <c r="R36" s="245"/>
      <c r="S36" s="245"/>
      <c r="T36" s="245"/>
      <c r="U36" s="245"/>
      <c r="V36" s="245"/>
      <c r="W36" s="245"/>
      <c r="X36" s="245"/>
      <c r="Y36" s="245"/>
      <c r="Z36" s="369">
        <f t="shared" si="0"/>
        <v>0</v>
      </c>
      <c r="AA36" s="369"/>
      <c r="AB36" s="369"/>
      <c r="AC36" s="369"/>
      <c r="AD36" s="368"/>
      <c r="AE36" s="368"/>
      <c r="AF36" s="368"/>
      <c r="AG36" s="369">
        <f t="shared" si="1"/>
        <v>0</v>
      </c>
      <c r="AH36" s="369"/>
      <c r="AI36" s="369"/>
      <c r="AJ36" s="369"/>
      <c r="AK36" s="369"/>
      <c r="AL36" s="370"/>
    </row>
    <row r="37" spans="1:41" ht="13.5" hidden="1" customHeight="1" x14ac:dyDescent="0.25">
      <c r="A37" s="246"/>
      <c r="B37" s="247"/>
      <c r="C37" s="247"/>
      <c r="D37" s="247"/>
      <c r="E37" s="247"/>
      <c r="F37" s="247"/>
      <c r="G37" s="247"/>
      <c r="H37" s="247"/>
      <c r="I37" s="247"/>
      <c r="J37" s="375"/>
      <c r="K37" s="375"/>
      <c r="L37" s="375"/>
      <c r="M37" s="375"/>
      <c r="N37" s="245"/>
      <c r="O37" s="245"/>
      <c r="P37" s="245"/>
      <c r="Q37" s="245"/>
      <c r="R37" s="245"/>
      <c r="S37" s="245"/>
      <c r="T37" s="245"/>
      <c r="U37" s="245"/>
      <c r="V37" s="245"/>
      <c r="W37" s="245"/>
      <c r="X37" s="245"/>
      <c r="Y37" s="245"/>
      <c r="Z37" s="369">
        <f t="shared" si="0"/>
        <v>0</v>
      </c>
      <c r="AA37" s="369"/>
      <c r="AB37" s="369"/>
      <c r="AC37" s="369"/>
      <c r="AD37" s="368"/>
      <c r="AE37" s="368"/>
      <c r="AF37" s="368"/>
      <c r="AG37" s="369">
        <f t="shared" si="1"/>
        <v>0</v>
      </c>
      <c r="AH37" s="369"/>
      <c r="AI37" s="369"/>
      <c r="AJ37" s="369"/>
      <c r="AK37" s="369"/>
      <c r="AL37" s="370"/>
    </row>
    <row r="38" spans="1:41" ht="13.5" hidden="1" customHeight="1" x14ac:dyDescent="0.25">
      <c r="A38" s="246"/>
      <c r="B38" s="247"/>
      <c r="C38" s="247"/>
      <c r="D38" s="247"/>
      <c r="E38" s="247"/>
      <c r="F38" s="247"/>
      <c r="G38" s="247"/>
      <c r="H38" s="247"/>
      <c r="I38" s="247"/>
      <c r="J38" s="375"/>
      <c r="K38" s="375"/>
      <c r="L38" s="375"/>
      <c r="M38" s="375"/>
      <c r="N38" s="245"/>
      <c r="O38" s="245"/>
      <c r="P38" s="245"/>
      <c r="Q38" s="245"/>
      <c r="R38" s="245"/>
      <c r="S38" s="245"/>
      <c r="T38" s="245"/>
      <c r="U38" s="245"/>
      <c r="V38" s="245"/>
      <c r="W38" s="245"/>
      <c r="X38" s="245"/>
      <c r="Y38" s="245"/>
      <c r="Z38" s="369">
        <f t="shared" si="0"/>
        <v>0</v>
      </c>
      <c r="AA38" s="369"/>
      <c r="AB38" s="369"/>
      <c r="AC38" s="369"/>
      <c r="AD38" s="368"/>
      <c r="AE38" s="368"/>
      <c r="AF38" s="368"/>
      <c r="AG38" s="369">
        <f t="shared" si="1"/>
        <v>0</v>
      </c>
      <c r="AH38" s="369"/>
      <c r="AI38" s="369"/>
      <c r="AJ38" s="369"/>
      <c r="AK38" s="369"/>
      <c r="AL38" s="370"/>
    </row>
    <row r="39" spans="1:41" ht="13.5" hidden="1" customHeight="1" x14ac:dyDescent="0.25">
      <c r="A39" s="246"/>
      <c r="B39" s="247"/>
      <c r="C39" s="247"/>
      <c r="D39" s="247"/>
      <c r="E39" s="247"/>
      <c r="F39" s="247"/>
      <c r="G39" s="247"/>
      <c r="H39" s="247"/>
      <c r="I39" s="247"/>
      <c r="J39" s="375"/>
      <c r="K39" s="375"/>
      <c r="L39" s="375"/>
      <c r="M39" s="375"/>
      <c r="N39" s="245"/>
      <c r="O39" s="245"/>
      <c r="P39" s="245"/>
      <c r="Q39" s="245"/>
      <c r="R39" s="245"/>
      <c r="S39" s="245"/>
      <c r="T39" s="245"/>
      <c r="U39" s="245"/>
      <c r="V39" s="245"/>
      <c r="W39" s="245"/>
      <c r="X39" s="245"/>
      <c r="Y39" s="245"/>
      <c r="Z39" s="369">
        <f t="shared" si="0"/>
        <v>0</v>
      </c>
      <c r="AA39" s="369"/>
      <c r="AB39" s="369"/>
      <c r="AC39" s="369"/>
      <c r="AD39" s="368"/>
      <c r="AE39" s="368"/>
      <c r="AF39" s="368"/>
      <c r="AG39" s="369">
        <f t="shared" si="1"/>
        <v>0</v>
      </c>
      <c r="AH39" s="369"/>
      <c r="AI39" s="369"/>
      <c r="AJ39" s="369"/>
      <c r="AK39" s="369"/>
      <c r="AL39" s="370"/>
    </row>
    <row r="40" spans="1:41" ht="13.5" customHeight="1" x14ac:dyDescent="0.25">
      <c r="A40" s="372" t="s">
        <v>7</v>
      </c>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4"/>
      <c r="AG40" s="230">
        <f>SUM(AG29:AL39)</f>
        <v>0</v>
      </c>
      <c r="AH40" s="231"/>
      <c r="AI40" s="231"/>
      <c r="AJ40" s="231"/>
      <c r="AK40" s="231"/>
      <c r="AL40" s="232"/>
    </row>
    <row r="41" spans="1:41" ht="13.25" customHeight="1" x14ac:dyDescent="0.25">
      <c r="A41" s="254" t="s">
        <v>8</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6"/>
    </row>
    <row r="42" spans="1:41" s="16" customFormat="1" ht="13.5" customHeight="1" x14ac:dyDescent="0.25">
      <c r="A42" s="257"/>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9"/>
    </row>
    <row r="43" spans="1:41" s="16" customFormat="1" ht="13.5" customHeight="1" x14ac:dyDescent="0.25">
      <c r="A43" s="257"/>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9"/>
      <c r="AO43" s="17" t="s">
        <v>194</v>
      </c>
    </row>
    <row r="44" spans="1:41" s="16" customFormat="1" ht="13.5" customHeight="1" x14ac:dyDescent="0.25">
      <c r="A44" s="257"/>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9"/>
    </row>
    <row r="45" spans="1:41" s="16" customFormat="1" ht="13.5" customHeight="1" x14ac:dyDescent="0.25">
      <c r="A45" s="260"/>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2"/>
    </row>
    <row r="46" spans="1:41" ht="15" customHeight="1" x14ac:dyDescent="0.3">
      <c r="A46" s="263" t="s">
        <v>9</v>
      </c>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5"/>
    </row>
    <row r="47" spans="1:41" ht="13.5" customHeight="1" thickBot="1" x14ac:dyDescent="0.3">
      <c r="A47" s="268" t="s">
        <v>15</v>
      </c>
      <c r="B47" s="269"/>
      <c r="C47" s="269"/>
      <c r="D47" s="269"/>
      <c r="E47" s="269"/>
      <c r="F47" s="269"/>
      <c r="G47" s="269"/>
      <c r="H47" s="269"/>
      <c r="I47" s="269"/>
      <c r="J47" s="269"/>
      <c r="K47" s="269"/>
      <c r="L47" s="269"/>
      <c r="M47" s="269"/>
      <c r="N47" s="269"/>
      <c r="O47" s="269"/>
      <c r="P47" s="269"/>
      <c r="Q47" s="269"/>
      <c r="R47" s="269"/>
      <c r="S47" s="270"/>
      <c r="T47" s="266" t="s">
        <v>33</v>
      </c>
      <c r="U47" s="266"/>
      <c r="V47" s="266"/>
      <c r="W47" s="266"/>
      <c r="X47" s="266"/>
      <c r="Y47" s="266"/>
      <c r="Z47" s="266"/>
      <c r="AA47" s="266"/>
      <c r="AB47" s="266"/>
      <c r="AC47" s="266"/>
      <c r="AD47" s="266"/>
      <c r="AE47" s="266" t="s">
        <v>23</v>
      </c>
      <c r="AF47" s="266"/>
      <c r="AG47" s="266"/>
      <c r="AH47" s="266"/>
      <c r="AI47" s="266"/>
      <c r="AJ47" s="266"/>
      <c r="AK47" s="266"/>
      <c r="AL47" s="267"/>
    </row>
    <row r="48" spans="1:41" ht="13.5" customHeight="1" thickBot="1" x14ac:dyDescent="0.3">
      <c r="A48" s="382" t="s">
        <v>101</v>
      </c>
      <c r="B48" s="383"/>
      <c r="C48" s="383"/>
      <c r="D48" s="383"/>
      <c r="E48" s="383"/>
      <c r="F48" s="383"/>
      <c r="G48" s="383"/>
      <c r="H48" s="383"/>
      <c r="I48" s="383"/>
      <c r="J48" s="383"/>
      <c r="K48" s="383"/>
      <c r="L48" s="383"/>
      <c r="M48" s="383"/>
      <c r="N48" s="383"/>
      <c r="O48" s="383"/>
      <c r="P48" s="383"/>
      <c r="Q48" s="383"/>
      <c r="R48" s="383"/>
      <c r="S48" s="384"/>
      <c r="T48" s="272" t="s">
        <v>204</v>
      </c>
      <c r="U48" s="272"/>
      <c r="V48" s="272"/>
      <c r="W48" s="272"/>
      <c r="X48" s="272"/>
      <c r="Y48" s="272"/>
      <c r="Z48" s="272"/>
      <c r="AA48" s="272"/>
      <c r="AB48" s="272"/>
      <c r="AC48" s="272"/>
      <c r="AD48" s="272"/>
      <c r="AE48" s="385">
        <f>'Pre-Award SRMC Request'!AE41:AL41</f>
        <v>0</v>
      </c>
      <c r="AF48" s="385"/>
      <c r="AG48" s="385"/>
      <c r="AH48" s="385"/>
      <c r="AI48" s="385"/>
      <c r="AJ48" s="385"/>
      <c r="AK48" s="385"/>
      <c r="AL48" s="386"/>
      <c r="AM48" s="71"/>
      <c r="AN48" s="72"/>
      <c r="AO48" s="73" t="s">
        <v>260</v>
      </c>
    </row>
    <row r="49" spans="1:41" ht="13.5" customHeight="1" x14ac:dyDescent="0.25">
      <c r="A49" s="248"/>
      <c r="B49" s="249"/>
      <c r="C49" s="249"/>
      <c r="D49" s="249"/>
      <c r="E49" s="249"/>
      <c r="F49" s="249"/>
      <c r="G49" s="249"/>
      <c r="H49" s="249"/>
      <c r="I49" s="249"/>
      <c r="J49" s="249"/>
      <c r="K49" s="249"/>
      <c r="L49" s="249"/>
      <c r="M49" s="249"/>
      <c r="N49" s="249"/>
      <c r="O49" s="249"/>
      <c r="P49" s="249"/>
      <c r="Q49" s="249"/>
      <c r="R49" s="249"/>
      <c r="S49" s="250"/>
      <c r="T49" s="251"/>
      <c r="U49" s="251"/>
      <c r="V49" s="251"/>
      <c r="W49" s="251"/>
      <c r="X49" s="251"/>
      <c r="Y49" s="251"/>
      <c r="Z49" s="251"/>
      <c r="AA49" s="251"/>
      <c r="AB49" s="251"/>
      <c r="AC49" s="251"/>
      <c r="AD49" s="251"/>
      <c r="AE49" s="252"/>
      <c r="AF49" s="252"/>
      <c r="AG49" s="252"/>
      <c r="AH49" s="252"/>
      <c r="AI49" s="252"/>
      <c r="AJ49" s="252"/>
      <c r="AK49" s="252"/>
      <c r="AL49" s="253"/>
    </row>
    <row r="50" spans="1:41" ht="13.5" customHeight="1" x14ac:dyDescent="0.25">
      <c r="A50" s="248"/>
      <c r="B50" s="249"/>
      <c r="C50" s="249"/>
      <c r="D50" s="249"/>
      <c r="E50" s="249"/>
      <c r="F50" s="249"/>
      <c r="G50" s="249"/>
      <c r="H50" s="249"/>
      <c r="I50" s="249"/>
      <c r="J50" s="249"/>
      <c r="K50" s="249"/>
      <c r="L50" s="249"/>
      <c r="M50" s="249"/>
      <c r="N50" s="249"/>
      <c r="O50" s="249"/>
      <c r="P50" s="249"/>
      <c r="Q50" s="249"/>
      <c r="R50" s="249"/>
      <c r="S50" s="250"/>
      <c r="T50" s="251"/>
      <c r="U50" s="251"/>
      <c r="V50" s="251"/>
      <c r="W50" s="251"/>
      <c r="X50" s="251"/>
      <c r="Y50" s="251"/>
      <c r="Z50" s="251"/>
      <c r="AA50" s="251"/>
      <c r="AB50" s="251"/>
      <c r="AC50" s="251"/>
      <c r="AD50" s="251"/>
      <c r="AE50" s="252"/>
      <c r="AF50" s="252"/>
      <c r="AG50" s="252"/>
      <c r="AH50" s="252"/>
      <c r="AI50" s="252"/>
      <c r="AJ50" s="252"/>
      <c r="AK50" s="252"/>
      <c r="AL50" s="253"/>
    </row>
    <row r="51" spans="1:41" ht="13.5" customHeight="1" x14ac:dyDescent="0.25">
      <c r="A51" s="268" t="s">
        <v>7</v>
      </c>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70"/>
      <c r="AE51" s="276">
        <f>SUM(AE48:AL50)</f>
        <v>0</v>
      </c>
      <c r="AF51" s="277"/>
      <c r="AG51" s="269"/>
      <c r="AH51" s="269"/>
      <c r="AI51" s="269"/>
      <c r="AJ51" s="269"/>
      <c r="AK51" s="269"/>
      <c r="AL51" s="278"/>
    </row>
    <row r="52" spans="1:41" ht="13.5" customHeight="1" x14ac:dyDescent="0.25">
      <c r="A52" s="254" t="s">
        <v>8</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6"/>
    </row>
    <row r="53" spans="1:41" s="16" customFormat="1" ht="13.5" customHeight="1" x14ac:dyDescent="0.25">
      <c r="A53" s="257"/>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9"/>
    </row>
    <row r="54" spans="1:41" s="16" customFormat="1" ht="13.5" customHeight="1" x14ac:dyDescent="0.25">
      <c r="A54" s="257"/>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9"/>
      <c r="AO54" s="17" t="s">
        <v>194</v>
      </c>
    </row>
    <row r="55" spans="1:41" s="16" customFormat="1" ht="13.5" customHeight="1" x14ac:dyDescent="0.25">
      <c r="A55" s="27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1"/>
    </row>
    <row r="56" spans="1:41" ht="18" customHeight="1" x14ac:dyDescent="0.45">
      <c r="A56" s="263" t="s">
        <v>301</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5"/>
    </row>
    <row r="57" spans="1:41" ht="13.5" customHeight="1" x14ac:dyDescent="0.25">
      <c r="A57" s="268" t="s">
        <v>10</v>
      </c>
      <c r="B57" s="269"/>
      <c r="C57" s="269"/>
      <c r="D57" s="269"/>
      <c r="E57" s="269"/>
      <c r="F57" s="269"/>
      <c r="G57" s="269"/>
      <c r="H57" s="269"/>
      <c r="I57" s="269"/>
      <c r="J57" s="269"/>
      <c r="K57" s="269"/>
      <c r="L57" s="269"/>
      <c r="M57" s="269"/>
      <c r="N57" s="269"/>
      <c r="O57" s="269"/>
      <c r="P57" s="269"/>
      <c r="Q57" s="269"/>
      <c r="R57" s="269"/>
      <c r="S57" s="270"/>
      <c r="T57" s="266" t="s">
        <v>34</v>
      </c>
      <c r="U57" s="266"/>
      <c r="V57" s="266"/>
      <c r="W57" s="266"/>
      <c r="X57" s="266"/>
      <c r="Y57" s="266"/>
      <c r="Z57" s="266" t="s">
        <v>35</v>
      </c>
      <c r="AA57" s="266"/>
      <c r="AB57" s="266"/>
      <c r="AC57" s="266"/>
      <c r="AD57" s="266" t="s">
        <v>23</v>
      </c>
      <c r="AE57" s="266"/>
      <c r="AF57" s="266"/>
      <c r="AG57" s="266"/>
      <c r="AH57" s="266"/>
      <c r="AI57" s="266"/>
      <c r="AJ57" s="266"/>
      <c r="AK57" s="266"/>
      <c r="AL57" s="267"/>
    </row>
    <row r="58" spans="1:41" ht="13.5" customHeight="1" x14ac:dyDescent="0.25">
      <c r="A58" s="248" t="s">
        <v>142</v>
      </c>
      <c r="B58" s="249"/>
      <c r="C58" s="249"/>
      <c r="D58" s="249"/>
      <c r="E58" s="249"/>
      <c r="F58" s="249"/>
      <c r="G58" s="249"/>
      <c r="H58" s="249"/>
      <c r="I58" s="249"/>
      <c r="J58" s="249"/>
      <c r="K58" s="249"/>
      <c r="L58" s="249"/>
      <c r="M58" s="249"/>
      <c r="N58" s="249"/>
      <c r="O58" s="249"/>
      <c r="P58" s="249"/>
      <c r="Q58" s="249"/>
      <c r="R58" s="249"/>
      <c r="S58" s="250"/>
      <c r="T58" s="271">
        <f>AG40</f>
        <v>0</v>
      </c>
      <c r="U58" s="272"/>
      <c r="V58" s="272"/>
      <c r="W58" s="272"/>
      <c r="X58" s="272"/>
      <c r="Y58" s="272"/>
      <c r="Z58" s="273"/>
      <c r="AA58" s="273"/>
      <c r="AB58" s="273"/>
      <c r="AC58" s="273"/>
      <c r="AD58" s="274">
        <f>ROUND((T58*Z58),2)</f>
        <v>0</v>
      </c>
      <c r="AE58" s="274"/>
      <c r="AF58" s="274"/>
      <c r="AG58" s="274"/>
      <c r="AH58" s="274"/>
      <c r="AI58" s="274"/>
      <c r="AJ58" s="274"/>
      <c r="AK58" s="274"/>
      <c r="AL58" s="275"/>
    </row>
    <row r="59" spans="1:41" ht="13.5" customHeight="1" x14ac:dyDescent="0.25">
      <c r="A59" s="268" t="s">
        <v>7</v>
      </c>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70"/>
      <c r="AD59" s="276">
        <f>AD58</f>
        <v>0</v>
      </c>
      <c r="AE59" s="269"/>
      <c r="AF59" s="269"/>
      <c r="AG59" s="269"/>
      <c r="AH59" s="269"/>
      <c r="AI59" s="269"/>
      <c r="AJ59" s="269"/>
      <c r="AK59" s="269"/>
      <c r="AL59" s="278"/>
    </row>
    <row r="60" spans="1:41" ht="13.5" customHeight="1" x14ac:dyDescent="0.25">
      <c r="A60" s="286" t="s">
        <v>8</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8"/>
    </row>
    <row r="61" spans="1:41" ht="21" customHeight="1" x14ac:dyDescent="0.25">
      <c r="A61" s="289" t="s">
        <v>148</v>
      </c>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1"/>
      <c r="AO61" s="17" t="s">
        <v>194</v>
      </c>
    </row>
    <row r="62" spans="1:41" ht="10.25" customHeight="1" x14ac:dyDescent="0.25">
      <c r="A62" s="60"/>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2"/>
    </row>
    <row r="63" spans="1:41" ht="15" customHeight="1" x14ac:dyDescent="0.3">
      <c r="A63" s="263" t="s">
        <v>229</v>
      </c>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5"/>
    </row>
    <row r="64" spans="1:41" ht="17.5" customHeight="1" x14ac:dyDescent="0.3">
      <c r="A64" s="294" t="s">
        <v>228</v>
      </c>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6">
        <f>'Pre-Award SRMC Request'!AC47</f>
        <v>0</v>
      </c>
      <c r="AB64" s="296"/>
      <c r="AC64" s="296"/>
      <c r="AD64" s="296"/>
      <c r="AE64" s="296"/>
      <c r="AF64" s="296"/>
      <c r="AG64" s="296"/>
      <c r="AH64" s="296"/>
      <c r="AI64" s="296"/>
      <c r="AJ64" s="296"/>
      <c r="AK64" s="296"/>
      <c r="AL64" s="297"/>
    </row>
    <row r="65" spans="1:41" ht="15" customHeight="1" x14ac:dyDescent="0.25">
      <c r="A65" s="298" t="s">
        <v>238</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300" t="str">
        <f>IF(ISBLANK('Pre-Award SRMC Request'!AA48),"",'Pre-Award SRMC Request'!AA48)</f>
        <v/>
      </c>
      <c r="AB65" s="300"/>
      <c r="AC65" s="300"/>
      <c r="AD65" s="300"/>
      <c r="AE65" s="300"/>
      <c r="AF65" s="300"/>
      <c r="AG65" s="300"/>
      <c r="AH65" s="300"/>
      <c r="AI65" s="300"/>
      <c r="AJ65" s="300"/>
      <c r="AK65" s="300"/>
      <c r="AL65" s="301"/>
    </row>
    <row r="66" spans="1:41" ht="6.65" customHeight="1" x14ac:dyDescent="0.25">
      <c r="A66" s="215"/>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7"/>
    </row>
    <row r="67" spans="1:41" ht="5.25" customHeight="1" x14ac:dyDescent="0.25">
      <c r="A67" s="221"/>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3"/>
    </row>
    <row r="68" spans="1:41" ht="21" customHeight="1" thickBot="1" x14ac:dyDescent="0.4">
      <c r="A68" s="294" t="s">
        <v>295</v>
      </c>
      <c r="B68" s="302"/>
      <c r="C68" s="302"/>
      <c r="D68" s="302"/>
      <c r="E68" s="302"/>
      <c r="F68" s="302"/>
      <c r="G68" s="302"/>
      <c r="H68" s="302"/>
      <c r="I68" s="302"/>
      <c r="J68" s="302"/>
      <c r="K68" s="302"/>
      <c r="L68" s="302"/>
      <c r="M68" s="302"/>
      <c r="N68" s="302"/>
      <c r="O68" s="302"/>
      <c r="P68" s="302"/>
      <c r="Q68" s="302"/>
      <c r="R68" s="302"/>
      <c r="S68" s="302"/>
      <c r="T68" s="302"/>
      <c r="U68" s="302"/>
      <c r="V68" s="99"/>
      <c r="W68" s="99"/>
      <c r="X68" s="99"/>
      <c r="Y68" s="99"/>
      <c r="Z68" s="99" t="s">
        <v>291</v>
      </c>
      <c r="AA68" s="292">
        <f>AG40+AE51+AD59</f>
        <v>0</v>
      </c>
      <c r="AB68" s="292"/>
      <c r="AC68" s="292"/>
      <c r="AD68" s="292"/>
      <c r="AE68" s="292"/>
      <c r="AF68" s="292"/>
      <c r="AG68" s="292"/>
      <c r="AH68" s="292"/>
      <c r="AI68" s="292"/>
      <c r="AJ68" s="292"/>
      <c r="AK68" s="292"/>
      <c r="AL68" s="293"/>
    </row>
    <row r="69" spans="1:41" ht="4.5" hidden="1" customHeight="1" thickTop="1" x14ac:dyDescent="0.25">
      <c r="A69" s="200"/>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2"/>
    </row>
    <row r="70" spans="1:41" ht="15" thickTop="1" x14ac:dyDescent="0.35">
      <c r="A70" s="200" t="s">
        <v>296</v>
      </c>
      <c r="B70" s="302"/>
      <c r="C70" s="302"/>
      <c r="D70" s="302"/>
      <c r="E70" s="302"/>
      <c r="F70" s="302"/>
      <c r="G70" s="302"/>
      <c r="H70" s="302"/>
      <c r="I70" s="302"/>
      <c r="J70" s="302"/>
      <c r="K70" s="302"/>
      <c r="L70" s="302"/>
      <c r="M70" s="302"/>
      <c r="N70" s="302"/>
      <c r="O70" s="302"/>
      <c r="P70" s="302"/>
      <c r="Q70" s="302"/>
      <c r="R70" s="302"/>
      <c r="S70" s="302"/>
      <c r="T70" s="302"/>
      <c r="U70" s="302"/>
      <c r="Z70" s="99" t="s">
        <v>292</v>
      </c>
      <c r="AA70" s="282">
        <f>AE22</f>
        <v>0</v>
      </c>
      <c r="AB70" s="282"/>
      <c r="AC70" s="282"/>
      <c r="AD70" s="282"/>
      <c r="AE70" s="282"/>
      <c r="AF70" s="282"/>
      <c r="AG70" s="282"/>
      <c r="AH70" s="282"/>
      <c r="AI70" s="282"/>
      <c r="AJ70" s="282"/>
      <c r="AK70" s="282"/>
      <c r="AL70" s="283"/>
    </row>
    <row r="71" spans="1:41" ht="14.5" x14ac:dyDescent="0.35">
      <c r="A71" s="200" t="s">
        <v>306</v>
      </c>
      <c r="B71" s="302"/>
      <c r="C71" s="302"/>
      <c r="D71" s="302"/>
      <c r="E71" s="302"/>
      <c r="F71" s="302"/>
      <c r="G71" s="302"/>
      <c r="H71" s="302"/>
      <c r="I71" s="302"/>
      <c r="J71" s="302"/>
      <c r="K71" s="302"/>
      <c r="L71" s="302"/>
      <c r="M71" s="302"/>
      <c r="N71" s="302"/>
      <c r="O71" s="302"/>
      <c r="P71" s="302"/>
      <c r="Q71" s="302"/>
      <c r="R71" s="302"/>
      <c r="S71" s="302"/>
      <c r="T71" s="302"/>
      <c r="U71" s="302"/>
      <c r="Z71" s="99" t="s">
        <v>293</v>
      </c>
      <c r="AA71" s="284">
        <f>AA70-AA68</f>
        <v>0</v>
      </c>
      <c r="AB71" s="284"/>
      <c r="AC71" s="284"/>
      <c r="AD71" s="284"/>
      <c r="AE71" s="284"/>
      <c r="AF71" s="284"/>
      <c r="AG71" s="284"/>
      <c r="AH71" s="284"/>
      <c r="AI71" s="284"/>
      <c r="AJ71" s="284"/>
      <c r="AK71" s="284"/>
      <c r="AL71" s="285"/>
      <c r="AM71" s="29"/>
      <c r="AN71" s="106"/>
      <c r="AO71" s="107" t="s">
        <v>303</v>
      </c>
    </row>
    <row r="72" spans="1:41" ht="12" customHeight="1" x14ac:dyDescent="0.25">
      <c r="A72" s="200"/>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2"/>
    </row>
    <row r="73" spans="1:41" ht="12.5" x14ac:dyDescent="0.25">
      <c r="A73" s="303" t="s">
        <v>135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5"/>
    </row>
    <row r="74" spans="1:41" ht="13.5" customHeight="1" x14ac:dyDescent="0.25">
      <c r="A74" s="303"/>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5"/>
    </row>
    <row r="75" spans="1:41" ht="13.5" customHeight="1" x14ac:dyDescent="0.25">
      <c r="A75" s="303"/>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5"/>
    </row>
    <row r="76" spans="1:41" ht="9" customHeight="1" x14ac:dyDescent="0.25">
      <c r="A76" s="303"/>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5"/>
    </row>
    <row r="77" spans="1:41" ht="9" customHeight="1" thickBot="1" x14ac:dyDescent="0.3">
      <c r="A77" s="215"/>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7"/>
    </row>
    <row r="78" spans="1:41" ht="15" customHeight="1" thickBot="1" x14ac:dyDescent="0.35">
      <c r="A78" s="306" t="s">
        <v>27</v>
      </c>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8"/>
      <c r="AM78" s="71"/>
      <c r="AN78" s="72"/>
      <c r="AO78" s="73" t="s">
        <v>205</v>
      </c>
    </row>
    <row r="79" spans="1:41" ht="13.5" customHeight="1" thickBot="1" x14ac:dyDescent="0.35">
      <c r="A79" s="309" t="s">
        <v>28</v>
      </c>
      <c r="B79" s="310"/>
      <c r="C79" s="310"/>
      <c r="D79" s="310"/>
      <c r="E79" s="310"/>
      <c r="F79" s="310"/>
      <c r="G79" s="310"/>
      <c r="H79" s="310"/>
      <c r="I79" s="311"/>
      <c r="J79" s="312" t="s">
        <v>36</v>
      </c>
      <c r="K79" s="310"/>
      <c r="L79" s="310"/>
      <c r="M79" s="310"/>
      <c r="N79" s="310"/>
      <c r="O79" s="310"/>
      <c r="P79" s="310"/>
      <c r="Q79" s="310"/>
      <c r="R79" s="311"/>
      <c r="S79" s="312" t="s">
        <v>37</v>
      </c>
      <c r="T79" s="310"/>
      <c r="U79" s="310"/>
      <c r="V79" s="310"/>
      <c r="W79" s="310"/>
      <c r="X79" s="310"/>
      <c r="Y79" s="310"/>
      <c r="Z79" s="310"/>
      <c r="AA79" s="311"/>
      <c r="AB79" s="313" t="s">
        <v>144</v>
      </c>
      <c r="AC79" s="314"/>
      <c r="AD79" s="314"/>
      <c r="AE79" s="314"/>
      <c r="AF79" s="314"/>
      <c r="AG79" s="314"/>
      <c r="AH79" s="314"/>
      <c r="AI79" s="314"/>
      <c r="AJ79" s="314"/>
      <c r="AK79" s="314"/>
      <c r="AL79" s="315"/>
      <c r="AM79" s="71"/>
      <c r="AN79" s="72"/>
      <c r="AO79" s="73" t="s">
        <v>139</v>
      </c>
    </row>
    <row r="80" spans="1:41" ht="17.25" customHeight="1" x14ac:dyDescent="0.25">
      <c r="A80" s="316">
        <f>'Budget Breakdown'!AO43</f>
        <v>0</v>
      </c>
      <c r="B80" s="317"/>
      <c r="C80" s="317"/>
      <c r="D80" s="317"/>
      <c r="E80" s="317"/>
      <c r="F80" s="317"/>
      <c r="G80" s="317"/>
      <c r="H80" s="317"/>
      <c r="I80" s="318"/>
      <c r="J80" s="319">
        <f>'Budget Breakdown'!AU43</f>
        <v>0</v>
      </c>
      <c r="K80" s="317"/>
      <c r="L80" s="317"/>
      <c r="M80" s="317"/>
      <c r="N80" s="317"/>
      <c r="O80" s="317"/>
      <c r="P80" s="317"/>
      <c r="Q80" s="317"/>
      <c r="R80" s="318"/>
      <c r="S80" s="319">
        <f>'Budget Breakdown'!AV43</f>
        <v>0</v>
      </c>
      <c r="T80" s="317"/>
      <c r="U80" s="317"/>
      <c r="V80" s="317"/>
      <c r="W80" s="317"/>
      <c r="X80" s="317"/>
      <c r="Y80" s="317"/>
      <c r="Z80" s="317"/>
      <c r="AA80" s="318"/>
      <c r="AB80" s="319">
        <f>SUM(A80:AA80)</f>
        <v>0</v>
      </c>
      <c r="AC80" s="317"/>
      <c r="AD80" s="317"/>
      <c r="AE80" s="317"/>
      <c r="AF80" s="317"/>
      <c r="AG80" s="317"/>
      <c r="AH80" s="317"/>
      <c r="AI80" s="317"/>
      <c r="AJ80" s="317"/>
      <c r="AK80" s="317"/>
      <c r="AL80" s="320"/>
      <c r="AM80" s="104"/>
      <c r="AN80" s="105"/>
      <c r="AO80" s="109" t="s">
        <v>304</v>
      </c>
    </row>
    <row r="81" spans="1:38" ht="4.5" customHeight="1" x14ac:dyDescent="0.25">
      <c r="A81" s="321"/>
      <c r="B81" s="322"/>
      <c r="C81" s="322"/>
      <c r="D81" s="322"/>
      <c r="E81" s="322"/>
      <c r="F81" s="322"/>
      <c r="G81" s="322"/>
      <c r="H81" s="322"/>
      <c r="I81" s="322"/>
      <c r="J81" s="321"/>
      <c r="K81" s="322"/>
      <c r="L81" s="322"/>
      <c r="M81" s="322"/>
      <c r="N81" s="322"/>
      <c r="O81" s="322"/>
      <c r="P81" s="322"/>
      <c r="Q81" s="322"/>
      <c r="R81" s="322"/>
      <c r="S81" s="321"/>
      <c r="T81" s="322"/>
      <c r="U81" s="322"/>
      <c r="V81" s="322"/>
      <c r="W81" s="322"/>
      <c r="X81" s="322"/>
      <c r="Y81" s="322"/>
      <c r="Z81" s="322"/>
      <c r="AA81" s="322"/>
      <c r="AB81" s="321"/>
      <c r="AC81" s="322"/>
      <c r="AD81" s="322"/>
      <c r="AE81" s="322"/>
      <c r="AF81" s="322"/>
      <c r="AG81" s="322"/>
      <c r="AH81" s="322"/>
      <c r="AI81" s="322"/>
      <c r="AJ81" s="322"/>
      <c r="AK81" s="322"/>
      <c r="AL81" s="322"/>
    </row>
    <row r="82" spans="1:38" ht="7.25" customHeight="1" x14ac:dyDescent="0.25">
      <c r="A82" s="221"/>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3"/>
    </row>
    <row r="83" spans="1:38" ht="12.5" x14ac:dyDescent="0.25">
      <c r="A83" s="200" t="s">
        <v>195</v>
      </c>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2"/>
    </row>
    <row r="84" spans="1:38" ht="7.25" customHeight="1" thickBot="1" x14ac:dyDescent="0.3">
      <c r="A84" s="200"/>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2"/>
    </row>
    <row r="85" spans="1:38" ht="25" customHeight="1" thickBot="1" x14ac:dyDescent="0.3">
      <c r="A85" s="51"/>
      <c r="B85" s="50"/>
      <c r="C85" s="328" t="s">
        <v>206</v>
      </c>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30"/>
    </row>
    <row r="86" spans="1:38" ht="3.65" customHeight="1" x14ac:dyDescent="0.3">
      <c r="A86" s="331"/>
      <c r="B86" s="332"/>
      <c r="C86" s="333" t="s">
        <v>97</v>
      </c>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4"/>
    </row>
    <row r="87" spans="1:38" ht="2.4" customHeight="1" x14ac:dyDescent="0.25">
      <c r="A87" s="200"/>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2"/>
    </row>
    <row r="88" spans="1:38" ht="12.5" x14ac:dyDescent="0.25">
      <c r="A88" s="323" t="s">
        <v>57</v>
      </c>
      <c r="B88" s="324"/>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5"/>
    </row>
    <row r="89" spans="1:38" ht="12.5" x14ac:dyDescent="0.25">
      <c r="A89" s="323"/>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5"/>
    </row>
    <row r="90" spans="1:38" ht="6" customHeight="1" x14ac:dyDescent="0.25">
      <c r="A90" s="323"/>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5"/>
    </row>
    <row r="91" spans="1:38" ht="12.5" x14ac:dyDescent="0.25">
      <c r="A91" s="323" t="s">
        <v>29</v>
      </c>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5"/>
    </row>
    <row r="92" spans="1:38" ht="12.5" x14ac:dyDescent="0.25">
      <c r="A92" s="323"/>
      <c r="B92" s="324"/>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5"/>
    </row>
    <row r="93" spans="1:38" ht="9" customHeight="1" x14ac:dyDescent="0.25">
      <c r="A93" s="200"/>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2"/>
    </row>
    <row r="94" spans="1:38" ht="13" customHeight="1" x14ac:dyDescent="0.25">
      <c r="A94" s="200" t="s">
        <v>3</v>
      </c>
      <c r="B94" s="201"/>
      <c r="C94" s="201"/>
      <c r="D94" s="326"/>
      <c r="E94" s="326"/>
      <c r="F94" s="326"/>
      <c r="G94" s="326"/>
      <c r="H94" s="326"/>
      <c r="I94" s="326"/>
      <c r="J94" s="326"/>
      <c r="K94" s="326"/>
      <c r="L94" s="326"/>
      <c r="M94" s="326"/>
      <c r="N94" s="326"/>
      <c r="O94" s="326"/>
      <c r="P94" s="326"/>
      <c r="Q94" s="326"/>
      <c r="R94" s="326"/>
      <c r="S94" s="326"/>
      <c r="T94" s="326"/>
      <c r="U94" s="326"/>
      <c r="V94" s="326"/>
      <c r="W94" s="326"/>
      <c r="X94" s="326"/>
      <c r="Z94" s="2" t="s">
        <v>30</v>
      </c>
      <c r="AE94" s="326"/>
      <c r="AF94" s="326"/>
      <c r="AG94" s="326"/>
      <c r="AH94" s="326"/>
      <c r="AI94" s="326"/>
      <c r="AJ94" s="326"/>
      <c r="AK94" s="326"/>
      <c r="AL94" s="327"/>
    </row>
    <row r="95" spans="1:38" ht="4.75" customHeight="1" x14ac:dyDescent="0.25">
      <c r="A95" s="200"/>
      <c r="B95" s="201"/>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2"/>
    </row>
    <row r="96" spans="1:38" ht="13" customHeight="1" x14ac:dyDescent="0.25">
      <c r="A96" s="200" t="s">
        <v>12</v>
      </c>
      <c r="B96" s="201"/>
      <c r="C96" s="201"/>
      <c r="D96" s="326"/>
      <c r="E96" s="326"/>
      <c r="F96" s="326"/>
      <c r="G96" s="326"/>
      <c r="H96" s="326"/>
      <c r="I96" s="326"/>
      <c r="J96" s="326"/>
      <c r="K96" s="326"/>
      <c r="L96" s="326"/>
      <c r="M96" s="326"/>
      <c r="N96" s="326"/>
      <c r="O96" s="326"/>
      <c r="P96" s="326"/>
      <c r="Q96" s="326"/>
      <c r="R96" s="326"/>
      <c r="S96" s="326"/>
      <c r="T96" s="326"/>
      <c r="U96" s="326"/>
      <c r="V96" s="326"/>
      <c r="W96" s="326"/>
      <c r="X96" s="326"/>
      <c r="Y96" s="201"/>
      <c r="Z96" s="201"/>
      <c r="AA96" s="201"/>
      <c r="AB96" s="201"/>
      <c r="AC96" s="201"/>
      <c r="AD96" s="201"/>
      <c r="AE96" s="201"/>
      <c r="AF96" s="201"/>
      <c r="AG96" s="201"/>
      <c r="AH96" s="201"/>
      <c r="AI96" s="201"/>
      <c r="AJ96" s="201"/>
      <c r="AK96" s="201"/>
      <c r="AL96" s="202"/>
    </row>
    <row r="97" spans="1:38" ht="5.4" customHeight="1" x14ac:dyDescent="0.25">
      <c r="A97" s="200"/>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2"/>
    </row>
    <row r="98" spans="1:38" ht="17.399999999999999" customHeight="1" x14ac:dyDescent="0.65">
      <c r="A98" s="200" t="s">
        <v>31</v>
      </c>
      <c r="B98" s="201"/>
      <c r="C98" s="201"/>
      <c r="D98" s="201"/>
      <c r="E98" s="338"/>
      <c r="F98" s="338"/>
      <c r="G98" s="338"/>
      <c r="H98" s="338"/>
      <c r="I98" s="338"/>
      <c r="J98" s="338"/>
      <c r="K98" s="338"/>
      <c r="L98" s="338"/>
      <c r="M98" s="338"/>
      <c r="N98" s="338"/>
      <c r="O98" s="338"/>
      <c r="P98" s="338"/>
      <c r="Q98" s="338"/>
      <c r="R98" s="338"/>
      <c r="S98" s="338"/>
      <c r="T98" s="338"/>
      <c r="U98" s="338"/>
      <c r="V98" s="338"/>
      <c r="W98" s="338"/>
      <c r="X98" s="338"/>
      <c r="Y98" s="208"/>
      <c r="Z98" s="208"/>
      <c r="AA98" s="208"/>
      <c r="AB98" s="208" t="s">
        <v>32</v>
      </c>
      <c r="AC98" s="208"/>
      <c r="AD98" s="208"/>
      <c r="AE98" s="339">
        <f ca="1">TODAY()</f>
        <v>45316</v>
      </c>
      <c r="AF98" s="339"/>
      <c r="AG98" s="339"/>
      <c r="AH98" s="339"/>
      <c r="AI98" s="339"/>
      <c r="AJ98" s="339"/>
      <c r="AK98" s="339"/>
      <c r="AL98" s="340"/>
    </row>
    <row r="99" spans="1:38" ht="5.4" customHeight="1" x14ac:dyDescent="0.25">
      <c r="A99" s="341"/>
      <c r="B99" s="342"/>
      <c r="C99" s="342"/>
      <c r="D99" s="342"/>
      <c r="E99" s="342"/>
      <c r="F99" s="342"/>
      <c r="G99" s="342"/>
      <c r="H99" s="342"/>
      <c r="I99" s="342"/>
      <c r="J99" s="342"/>
      <c r="K99" s="342"/>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3"/>
    </row>
    <row r="100" spans="1:38" s="13" customFormat="1" ht="5.25" customHeight="1" thickBot="1" x14ac:dyDescent="0.4">
      <c r="A100" s="344"/>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6"/>
    </row>
    <row r="101" spans="1:38" ht="9" customHeight="1" thickBot="1" x14ac:dyDescent="0.3">
      <c r="A101" s="335"/>
      <c r="B101" s="336"/>
      <c r="C101" s="336"/>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7"/>
    </row>
    <row r="108" spans="1:38" ht="13.5" customHeight="1" x14ac:dyDescent="0.25">
      <c r="L108" s="14"/>
    </row>
  </sheetData>
  <sheetProtection algorithmName="SHA-512" hashValue="sm+/vUWefx3G+GLFLrWh2ruiIC4+ISX486BPdlrMWJY2NQ0z9QNir2tkwnsrNxxeJEaN+pdEhsBn7by1+bZe2Q==" saltValue="G3wcJiz/RZ7Vr1+z5qLQXA==" spinCount="100000" sheet="1" formatCells="0" formatColumns="0" formatRows="0"/>
  <mergeCells count="269">
    <mergeCell ref="A1:AL1"/>
    <mergeCell ref="A2:AL2"/>
    <mergeCell ref="A48:S48"/>
    <mergeCell ref="T48:AD48"/>
    <mergeCell ref="AE48:AL48"/>
    <mergeCell ref="AG27:AL27"/>
    <mergeCell ref="AD27:AF27"/>
    <mergeCell ref="Z27:AC27"/>
    <mergeCell ref="J27:M27"/>
    <mergeCell ref="A27:I27"/>
    <mergeCell ref="N27:Y27"/>
    <mergeCell ref="A32:I32"/>
    <mergeCell ref="A33:I33"/>
    <mergeCell ref="A34:I34"/>
    <mergeCell ref="J28:M28"/>
    <mergeCell ref="J29:M29"/>
    <mergeCell ref="J30:M30"/>
    <mergeCell ref="J31:M31"/>
    <mergeCell ref="AD34:AF34"/>
    <mergeCell ref="AG28:AL28"/>
    <mergeCell ref="AG29:AL29"/>
    <mergeCell ref="AG30:AL30"/>
    <mergeCell ref="AG31:AL31"/>
    <mergeCell ref="AG32:AL32"/>
    <mergeCell ref="AG33:AL33"/>
    <mergeCell ref="AG34:AL34"/>
    <mergeCell ref="W32:Y32"/>
    <mergeCell ref="W33:Y33"/>
    <mergeCell ref="W34:Y34"/>
    <mergeCell ref="A39:I39"/>
    <mergeCell ref="A40:AF40"/>
    <mergeCell ref="N32:P32"/>
    <mergeCell ref="N33:P33"/>
    <mergeCell ref="N34:P34"/>
    <mergeCell ref="N35:P35"/>
    <mergeCell ref="N36:P36"/>
    <mergeCell ref="N37:P37"/>
    <mergeCell ref="N38:P38"/>
    <mergeCell ref="N39:P39"/>
    <mergeCell ref="J32:M32"/>
    <mergeCell ref="J33:M33"/>
    <mergeCell ref="J34:M34"/>
    <mergeCell ref="J35:M35"/>
    <mergeCell ref="J36:M36"/>
    <mergeCell ref="J37:M37"/>
    <mergeCell ref="J38:M38"/>
    <mergeCell ref="J39:M39"/>
    <mergeCell ref="T34:V34"/>
    <mergeCell ref="T39:V39"/>
    <mergeCell ref="Q39:S39"/>
    <mergeCell ref="Z34:AC34"/>
    <mergeCell ref="Z35:AC35"/>
    <mergeCell ref="Z28:AC28"/>
    <mergeCell ref="Z29:AC29"/>
    <mergeCell ref="Z30:AC30"/>
    <mergeCell ref="Z31:AC31"/>
    <mergeCell ref="Z32:AC32"/>
    <mergeCell ref="Z33:AC33"/>
    <mergeCell ref="Z36:AC36"/>
    <mergeCell ref="A35:I35"/>
    <mergeCell ref="A36:I36"/>
    <mergeCell ref="A37:I37"/>
    <mergeCell ref="A38:I38"/>
    <mergeCell ref="T36:V36"/>
    <mergeCell ref="T37:V37"/>
    <mergeCell ref="T38:V38"/>
    <mergeCell ref="Q28:S28"/>
    <mergeCell ref="Q29:S29"/>
    <mergeCell ref="Q30:S30"/>
    <mergeCell ref="Q31:S31"/>
    <mergeCell ref="Q32:S32"/>
    <mergeCell ref="Q33:S33"/>
    <mergeCell ref="Q34:S34"/>
    <mergeCell ref="Q35:S35"/>
    <mergeCell ref="Q36:S36"/>
    <mergeCell ref="Q37:S37"/>
    <mergeCell ref="Q38:S38"/>
    <mergeCell ref="T35:V35"/>
    <mergeCell ref="AG35:AL35"/>
    <mergeCell ref="AG36:AL36"/>
    <mergeCell ref="AG37:AL37"/>
    <mergeCell ref="AG38:AL38"/>
    <mergeCell ref="AG39:AL39"/>
    <mergeCell ref="AD38:AF38"/>
    <mergeCell ref="AD39:AF39"/>
    <mergeCell ref="Z37:AC37"/>
    <mergeCell ref="Z38:AC38"/>
    <mergeCell ref="Z39:AC39"/>
    <mergeCell ref="AD28:AF28"/>
    <mergeCell ref="AD29:AF29"/>
    <mergeCell ref="AD30:AF30"/>
    <mergeCell ref="AD31:AF31"/>
    <mergeCell ref="AD32:AF32"/>
    <mergeCell ref="AD33:AF33"/>
    <mergeCell ref="AD35:AF35"/>
    <mergeCell ref="AD36:AF36"/>
    <mergeCell ref="AD37:AF37"/>
    <mergeCell ref="A23:AL23"/>
    <mergeCell ref="AE22:AL22"/>
    <mergeCell ref="W22:AD22"/>
    <mergeCell ref="O22:V22"/>
    <mergeCell ref="G22:N22"/>
    <mergeCell ref="A22:F22"/>
    <mergeCell ref="A24:AL24"/>
    <mergeCell ref="A25:AL25"/>
    <mergeCell ref="A26:AL26"/>
    <mergeCell ref="A21:AL21"/>
    <mergeCell ref="A20:F20"/>
    <mergeCell ref="A19:AL19"/>
    <mergeCell ref="AE20:AL20"/>
    <mergeCell ref="W20:AD20"/>
    <mergeCell ref="O20:V20"/>
    <mergeCell ref="G20:N20"/>
    <mergeCell ref="A17:F17"/>
    <mergeCell ref="A18:F18"/>
    <mergeCell ref="A16:AL16"/>
    <mergeCell ref="AE17:AL17"/>
    <mergeCell ref="AE18:AL18"/>
    <mergeCell ref="W17:AD17"/>
    <mergeCell ref="W18:AD18"/>
    <mergeCell ref="O17:V17"/>
    <mergeCell ref="O18:V18"/>
    <mergeCell ref="G17:N17"/>
    <mergeCell ref="G18:N18"/>
    <mergeCell ref="A101:AL101"/>
    <mergeCell ref="A95:AL95"/>
    <mergeCell ref="A96:C96"/>
    <mergeCell ref="D96:X96"/>
    <mergeCell ref="Y96:AL96"/>
    <mergeCell ref="A97:AL97"/>
    <mergeCell ref="A98:D98"/>
    <mergeCell ref="E98:X98"/>
    <mergeCell ref="Y98:AA98"/>
    <mergeCell ref="AB98:AD98"/>
    <mergeCell ref="AE98:AL98"/>
    <mergeCell ref="A99:AL99"/>
    <mergeCell ref="A100:AL100"/>
    <mergeCell ref="A88:AL89"/>
    <mergeCell ref="A90:AL90"/>
    <mergeCell ref="A91:AL92"/>
    <mergeCell ref="A93:AL93"/>
    <mergeCell ref="A94:C94"/>
    <mergeCell ref="D94:X94"/>
    <mergeCell ref="AE94:AL94"/>
    <mergeCell ref="A83:AL83"/>
    <mergeCell ref="A84:AL84"/>
    <mergeCell ref="C85:AL85"/>
    <mergeCell ref="A86:B86"/>
    <mergeCell ref="C86:AL86"/>
    <mergeCell ref="A87:AL87"/>
    <mergeCell ref="A82:AL82"/>
    <mergeCell ref="A73:AL76"/>
    <mergeCell ref="A77:AL77"/>
    <mergeCell ref="A78:AL78"/>
    <mergeCell ref="A79:I79"/>
    <mergeCell ref="J79:R79"/>
    <mergeCell ref="S79:AA79"/>
    <mergeCell ref="AB79:AL79"/>
    <mergeCell ref="A80:I80"/>
    <mergeCell ref="J80:R80"/>
    <mergeCell ref="S80:AA80"/>
    <mergeCell ref="AB80:AL80"/>
    <mergeCell ref="AB81:AL81"/>
    <mergeCell ref="S81:AA81"/>
    <mergeCell ref="J81:R81"/>
    <mergeCell ref="A81:I81"/>
    <mergeCell ref="A69:AL69"/>
    <mergeCell ref="AA70:AL70"/>
    <mergeCell ref="AA71:AL71"/>
    <mergeCell ref="A72:AL72"/>
    <mergeCell ref="A59:AC59"/>
    <mergeCell ref="AD59:AL59"/>
    <mergeCell ref="A60:AL60"/>
    <mergeCell ref="A61:AL61"/>
    <mergeCell ref="A67:AL67"/>
    <mergeCell ref="AA68:AL68"/>
    <mergeCell ref="A63:AL63"/>
    <mergeCell ref="A64:Z64"/>
    <mergeCell ref="AA64:AL64"/>
    <mergeCell ref="A65:Z65"/>
    <mergeCell ref="AA65:AL65"/>
    <mergeCell ref="A66:AL66"/>
    <mergeCell ref="A68:U68"/>
    <mergeCell ref="A70:U70"/>
    <mergeCell ref="A71:U71"/>
    <mergeCell ref="T57:Y57"/>
    <mergeCell ref="Z57:AC57"/>
    <mergeCell ref="AD57:AL57"/>
    <mergeCell ref="A58:S58"/>
    <mergeCell ref="T58:Y58"/>
    <mergeCell ref="Z58:AC58"/>
    <mergeCell ref="AD58:AL58"/>
    <mergeCell ref="A51:AD51"/>
    <mergeCell ref="AE51:AL51"/>
    <mergeCell ref="A52:AL52"/>
    <mergeCell ref="A53:AL54"/>
    <mergeCell ref="A55:AL55"/>
    <mergeCell ref="A56:AL56"/>
    <mergeCell ref="A57:S57"/>
    <mergeCell ref="A49:S49"/>
    <mergeCell ref="T49:AD49"/>
    <mergeCell ref="AE49:AL49"/>
    <mergeCell ref="A50:S50"/>
    <mergeCell ref="T50:AD50"/>
    <mergeCell ref="AE50:AL50"/>
    <mergeCell ref="A41:AL41"/>
    <mergeCell ref="A42:AL44"/>
    <mergeCell ref="A45:AL45"/>
    <mergeCell ref="A46:AL46"/>
    <mergeCell ref="T47:AD47"/>
    <mergeCell ref="AE47:AL47"/>
    <mergeCell ref="A47:S47"/>
    <mergeCell ref="AG40:AL40"/>
    <mergeCell ref="W28:Y28"/>
    <mergeCell ref="W29:Y29"/>
    <mergeCell ref="T28:V28"/>
    <mergeCell ref="T29:V29"/>
    <mergeCell ref="N28:P28"/>
    <mergeCell ref="N29:P29"/>
    <mergeCell ref="A28:I28"/>
    <mergeCell ref="A29:I29"/>
    <mergeCell ref="W30:Y30"/>
    <mergeCell ref="W31:Y31"/>
    <mergeCell ref="T30:V30"/>
    <mergeCell ref="T31:V31"/>
    <mergeCell ref="N30:P30"/>
    <mergeCell ref="N31:P31"/>
    <mergeCell ref="A30:I30"/>
    <mergeCell ref="A31:I31"/>
    <mergeCell ref="W35:Y35"/>
    <mergeCell ref="W36:Y36"/>
    <mergeCell ref="W37:Y37"/>
    <mergeCell ref="W38:Y38"/>
    <mergeCell ref="W39:Y39"/>
    <mergeCell ref="T32:V32"/>
    <mergeCell ref="T33:V33"/>
    <mergeCell ref="A14:AL14"/>
    <mergeCell ref="A15:AL15"/>
    <mergeCell ref="A11:C11"/>
    <mergeCell ref="D11:S11"/>
    <mergeCell ref="U11:W11"/>
    <mergeCell ref="X11:AL11"/>
    <mergeCell ref="A12:AL12"/>
    <mergeCell ref="A13:J13"/>
    <mergeCell ref="K13:W13"/>
    <mergeCell ref="Y13:AF13"/>
    <mergeCell ref="AG13:AL13"/>
    <mergeCell ref="AM13:AO13"/>
    <mergeCell ref="A3:AL3"/>
    <mergeCell ref="A4:D4"/>
    <mergeCell ref="E4:N4"/>
    <mergeCell ref="P4:R4"/>
    <mergeCell ref="S4:AA4"/>
    <mergeCell ref="AC4:AG4"/>
    <mergeCell ref="AH4:AL4"/>
    <mergeCell ref="A9:C9"/>
    <mergeCell ref="D9:S9"/>
    <mergeCell ref="U9:W9"/>
    <mergeCell ref="X9:AL9"/>
    <mergeCell ref="A5:D5"/>
    <mergeCell ref="A6:D6"/>
    <mergeCell ref="E5:AL5"/>
    <mergeCell ref="E6:AL6"/>
    <mergeCell ref="A10:C10"/>
    <mergeCell ref="D10:S10"/>
    <mergeCell ref="T10:W10"/>
    <mergeCell ref="X10:AL10"/>
    <mergeCell ref="A7:AL7"/>
    <mergeCell ref="A8:AL8"/>
  </mergeCells>
  <conditionalFormatting sqref="A80:AL80">
    <cfRule type="cellIs" dxfId="27" priority="1" operator="lessThan">
      <formula>0</formula>
    </cfRule>
  </conditionalFormatting>
  <conditionalFormatting sqref="G18:AL18 G20:AL20 G22:AL22">
    <cfRule type="cellIs" dxfId="26" priority="3" operator="lessThan">
      <formula>0</formula>
    </cfRule>
  </conditionalFormatting>
  <conditionalFormatting sqref="AA71">
    <cfRule type="cellIs" dxfId="25" priority="8" operator="lessThan">
      <formula>0</formula>
    </cfRule>
  </conditionalFormatting>
  <conditionalFormatting sqref="AG29:AL29 J30:AL32 AG40:AL40 AE48:AL51 AD58:AL59">
    <cfRule type="cellIs" dxfId="24" priority="2" operator="lessThan">
      <formula>0</formula>
    </cfRule>
  </conditionalFormatting>
  <printOptions horizontalCentered="1"/>
  <pageMargins left="0.25" right="0.25" top="0.5" bottom="0.5" header="0.3" footer="0.3"/>
  <pageSetup scale="98" fitToHeight="2" orientation="portrait" horizontalDpi="1200" verticalDpi="1200" r:id="rId1"/>
  <headerFooter>
    <oddFooter>&amp;L&amp;"Arial,Regular"&amp;10&amp;D&amp;R&amp;"Arial,Regular"&amp;10&amp;P of &amp;N</oddFooter>
  </headerFooter>
  <rowBreaks count="1" manualBreakCount="1">
    <brk id="55"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31750</xdr:colOff>
                    <xdr:row>84</xdr:row>
                    <xdr:rowOff>0</xdr:rowOff>
                  </from>
                  <to>
                    <xdr:col>1</xdr:col>
                    <xdr:colOff>25400</xdr:colOff>
                    <xdr:row>84</xdr:row>
                    <xdr:rowOff>311150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7" id="{1B88AED4-3CC3-476C-B666-AFE909C2A4BA}">
            <x14:iconSet iconSet="3Symbols" showValue="0" custom="1">
              <x14:cfvo type="percent">
                <xm:f>0</xm:f>
              </x14:cfvo>
              <x14:cfvo type="num">
                <xm:f>0</xm:f>
              </x14:cfvo>
              <x14:cfvo type="num">
                <xm:f>1</xm:f>
              </x14:cfvo>
              <x14:cfIcon iconSet="NoIcons" iconId="0"/>
              <x14:cfIcon iconSet="NoIcons" iconId="0"/>
              <x14:cfIcon iconSet="3Symbols2" iconId="2"/>
            </x14:iconSet>
          </x14:cfRule>
          <xm:sqref>A85:A86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promptTitle="Signature Authorization" prompt="Select POC or Authorized Agent" xr:uid="{00000000-0002-0000-0100-000000000000}">
          <x14:formula1>
            <xm:f>'Data Validation'!$A$1:$A$2</xm:f>
          </x14:formula1>
          <xm:sqref>AE94:AL94</xm:sqref>
        </x14:dataValidation>
        <x14:dataValidation type="list" allowBlank="1" showInputMessage="1" showErrorMessage="1" promptTitle="Year 2 or Phase II (Y2)" prompt="Please select Year 2 if the project is non-phased and Phase II (Y2) if the project is phased." xr:uid="{00000000-0002-0000-0100-000002000000}">
          <x14:formula1>
            <xm:f>'Data Validation'!$E$1:$E$2</xm:f>
          </x14:formula1>
          <xm:sqref>J79:R79</xm:sqref>
        </x14:dataValidation>
        <x14:dataValidation type="list" allowBlank="1" showInputMessage="1" showErrorMessage="1" promptTitle="Year 3 or Phase II (Y3)" prompt="Please select Year 3 if the project is non-phased and Phase II (Y3) if the project is phased." xr:uid="{00000000-0002-0000-0100-000003000000}">
          <x14:formula1>
            <xm:f>'Data Validation'!$F$1:$F$2</xm:f>
          </x14:formula1>
          <xm:sqref>S79:AA79</xm:sqref>
        </x14:dataValidation>
        <x14:dataValidation type="list" allowBlank="1" showInputMessage="1" showErrorMessage="1" xr:uid="{00000000-0002-0000-0100-000004000000}">
          <x14:formula1>
            <xm:f>'Data Validation'!$G$1:$G$11</xm:f>
          </x14:formula1>
          <xm:sqref>AH4:AL4</xm:sqref>
        </x14:dataValidation>
        <x14:dataValidation type="list" allowBlank="1" showInputMessage="1" showErrorMessage="1" promptTitle="Year 1 or Phase I (Y1)" prompt="Please select Year 1 if the project is non-phased and Phase I if the project is phased." xr:uid="{00000000-0002-0000-0100-000001000000}">
          <x14:formula1>
            <xm:f>'Data Validation'!$D$1:$D$3</xm:f>
          </x14:formula1>
          <xm:sqref>A79:I79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9"/>
    <pageSetUpPr fitToPage="1"/>
  </sheetPr>
  <dimension ref="A1:AO75"/>
  <sheetViews>
    <sheetView showGridLines="0" zoomScaleNormal="100" workbookViewId="0">
      <selection activeCell="A21" sqref="A21:I21"/>
    </sheetView>
  </sheetViews>
  <sheetFormatPr defaultColWidth="2.453125" defaultRowHeight="13.5" customHeight="1" x14ac:dyDescent="0.25"/>
  <cols>
    <col min="1" max="1" width="3.54296875" style="2" customWidth="1"/>
    <col min="2" max="38" width="2.6328125" style="2" customWidth="1"/>
    <col min="39" max="39" width="0.90625" style="2" customWidth="1"/>
    <col min="40" max="40" width="1" style="2" customWidth="1"/>
    <col min="41" max="41" width="36.6328125" style="2" customWidth="1"/>
    <col min="42" max="16384" width="2.453125" style="2"/>
  </cols>
  <sheetData>
    <row r="1" spans="1:41" s="13" customFormat="1" ht="56" customHeight="1" x14ac:dyDescent="0.35">
      <c r="A1" s="376" t="s">
        <v>207</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8"/>
    </row>
    <row r="2" spans="1:41"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1"/>
    </row>
    <row r="3" spans="1:41" ht="7.5" customHeight="1" x14ac:dyDescent="0.2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2"/>
    </row>
    <row r="4" spans="1:41" ht="12.65" customHeight="1" x14ac:dyDescent="0.3">
      <c r="A4" s="200" t="s">
        <v>0</v>
      </c>
      <c r="B4" s="201"/>
      <c r="C4" s="201"/>
      <c r="D4" s="201"/>
      <c r="E4" s="431">
        <f>'SRMC Request'!E4</f>
        <v>0</v>
      </c>
      <c r="F4" s="431"/>
      <c r="G4" s="431"/>
      <c r="H4" s="431"/>
      <c r="I4" s="431"/>
      <c r="J4" s="431"/>
      <c r="K4" s="431"/>
      <c r="L4" s="431"/>
      <c r="M4" s="431"/>
      <c r="N4" s="431"/>
      <c r="P4" s="201" t="s">
        <v>11</v>
      </c>
      <c r="Q4" s="201"/>
      <c r="R4" s="201"/>
      <c r="S4" s="432">
        <f>'SRMC Request'!S4</f>
        <v>0</v>
      </c>
      <c r="T4" s="432"/>
      <c r="U4" s="432"/>
      <c r="V4" s="432"/>
      <c r="W4" s="432"/>
      <c r="X4" s="432"/>
      <c r="Y4" s="432"/>
      <c r="Z4" s="432"/>
      <c r="AA4" s="432"/>
      <c r="AB4" s="5"/>
      <c r="AC4" s="201"/>
      <c r="AD4" s="201"/>
      <c r="AE4" s="201"/>
      <c r="AF4" s="201"/>
      <c r="AG4" s="201"/>
      <c r="AH4" s="433"/>
      <c r="AI4" s="433"/>
      <c r="AJ4" s="433"/>
      <c r="AK4" s="433"/>
      <c r="AL4" s="434"/>
    </row>
    <row r="5" spans="1:41" ht="13.5" customHeight="1" x14ac:dyDescent="0.25">
      <c r="A5" s="200" t="s">
        <v>245</v>
      </c>
      <c r="B5" s="201"/>
      <c r="C5" s="201"/>
      <c r="D5" s="201"/>
      <c r="E5" s="432">
        <f>'SRMC Request'!E5</f>
        <v>0</v>
      </c>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5"/>
    </row>
    <row r="6" spans="1:41" ht="13.5" customHeight="1" x14ac:dyDescent="0.25">
      <c r="A6" s="200" t="s">
        <v>1</v>
      </c>
      <c r="B6" s="201"/>
      <c r="C6" s="201"/>
      <c r="D6" s="201"/>
      <c r="E6" s="432">
        <f>'SRMC Request'!E6</f>
        <v>0</v>
      </c>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5"/>
    </row>
    <row r="7" spans="1:41" ht="4.75" customHeight="1" x14ac:dyDescent="0.25">
      <c r="A7" s="428"/>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30"/>
    </row>
    <row r="8" spans="1:41" ht="13.5" customHeight="1" x14ac:dyDescent="0.3">
      <c r="A8" s="218" t="s">
        <v>2</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20"/>
    </row>
    <row r="9" spans="1:41" ht="13.5" customHeight="1" x14ac:dyDescent="0.25">
      <c r="A9" s="200" t="s">
        <v>3</v>
      </c>
      <c r="B9" s="201"/>
      <c r="C9" s="201"/>
      <c r="D9" s="424">
        <f>'SRMC Request'!D9:S9</f>
        <v>0</v>
      </c>
      <c r="E9" s="424"/>
      <c r="F9" s="424"/>
      <c r="G9" s="424"/>
      <c r="H9" s="424"/>
      <c r="I9" s="424"/>
      <c r="J9" s="424"/>
      <c r="K9" s="424"/>
      <c r="L9" s="424"/>
      <c r="M9" s="424"/>
      <c r="N9" s="424"/>
      <c r="O9" s="424"/>
      <c r="P9" s="424"/>
      <c r="Q9" s="424"/>
      <c r="R9" s="424"/>
      <c r="S9" s="424"/>
      <c r="T9" s="3"/>
      <c r="U9" s="208" t="s">
        <v>100</v>
      </c>
      <c r="V9" s="208"/>
      <c r="W9" s="208"/>
      <c r="X9" s="424">
        <f>'SRMC Request'!X9:AL9</f>
        <v>0</v>
      </c>
      <c r="Y9" s="424"/>
      <c r="Z9" s="424"/>
      <c r="AA9" s="424"/>
      <c r="AB9" s="424"/>
      <c r="AC9" s="424"/>
      <c r="AD9" s="424"/>
      <c r="AE9" s="424"/>
      <c r="AF9" s="424"/>
      <c r="AG9" s="424"/>
      <c r="AH9" s="424"/>
      <c r="AI9" s="424"/>
      <c r="AJ9" s="424"/>
      <c r="AK9" s="424"/>
      <c r="AL9" s="425"/>
    </row>
    <row r="10" spans="1:41" ht="13.5" customHeight="1" x14ac:dyDescent="0.25">
      <c r="A10" s="200" t="s">
        <v>4</v>
      </c>
      <c r="B10" s="201"/>
      <c r="C10" s="201"/>
      <c r="D10" s="426">
        <f>'SRMC Request'!D10</f>
        <v>0</v>
      </c>
      <c r="E10" s="426"/>
      <c r="F10" s="426"/>
      <c r="G10" s="426"/>
      <c r="H10" s="426"/>
      <c r="I10" s="426"/>
      <c r="J10" s="426"/>
      <c r="K10" s="426"/>
      <c r="L10" s="426"/>
      <c r="M10" s="426"/>
      <c r="N10" s="426"/>
      <c r="O10" s="426"/>
      <c r="P10" s="426"/>
      <c r="Q10" s="426"/>
      <c r="R10" s="426"/>
      <c r="S10" s="426"/>
      <c r="T10" s="208" t="s">
        <v>13</v>
      </c>
      <c r="U10" s="208"/>
      <c r="V10" s="208"/>
      <c r="W10" s="208"/>
      <c r="X10" s="426">
        <f>'SRMC Request'!X10</f>
        <v>0</v>
      </c>
      <c r="Y10" s="426"/>
      <c r="Z10" s="426"/>
      <c r="AA10" s="426"/>
      <c r="AB10" s="426"/>
      <c r="AC10" s="426"/>
      <c r="AD10" s="426"/>
      <c r="AE10" s="426"/>
      <c r="AF10" s="426"/>
      <c r="AG10" s="426"/>
      <c r="AH10" s="426"/>
      <c r="AI10" s="426"/>
      <c r="AJ10" s="426"/>
      <c r="AK10" s="426"/>
      <c r="AL10" s="427"/>
    </row>
    <row r="11" spans="1:41" ht="13.5" customHeight="1" x14ac:dyDescent="0.25">
      <c r="A11" s="200" t="s">
        <v>5</v>
      </c>
      <c r="B11" s="201"/>
      <c r="C11" s="201"/>
      <c r="D11" s="421">
        <f>'SRMC Request'!D11</f>
        <v>0</v>
      </c>
      <c r="E11" s="421"/>
      <c r="F11" s="421"/>
      <c r="G11" s="421"/>
      <c r="H11" s="421"/>
      <c r="I11" s="421"/>
      <c r="J11" s="421"/>
      <c r="K11" s="421"/>
      <c r="L11" s="421"/>
      <c r="M11" s="421"/>
      <c r="N11" s="421"/>
      <c r="O11" s="421"/>
      <c r="P11" s="421"/>
      <c r="Q11" s="421"/>
      <c r="R11" s="421"/>
      <c r="S11" s="421"/>
      <c r="T11" s="4"/>
      <c r="U11" s="208" t="s">
        <v>14</v>
      </c>
      <c r="V11" s="208"/>
      <c r="W11" s="208"/>
      <c r="X11" s="422">
        <f>'SRMC Request'!X11</f>
        <v>0</v>
      </c>
      <c r="Y11" s="422"/>
      <c r="Z11" s="422"/>
      <c r="AA11" s="422"/>
      <c r="AB11" s="422"/>
      <c r="AC11" s="422"/>
      <c r="AD11" s="422"/>
      <c r="AE11" s="422"/>
      <c r="AF11" s="422"/>
      <c r="AG11" s="422"/>
      <c r="AH11" s="422"/>
      <c r="AI11" s="422"/>
      <c r="AJ11" s="422"/>
      <c r="AK11" s="422"/>
      <c r="AL11" s="423"/>
    </row>
    <row r="12" spans="1:41" ht="7.5"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2"/>
    </row>
    <row r="13" spans="1:41" ht="4.5" customHeight="1" x14ac:dyDescent="0.25">
      <c r="A13" s="221"/>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1:41" ht="4.5" customHeight="1" x14ac:dyDescent="0.25">
      <c r="A14" s="18"/>
      <c r="AL14" s="19"/>
    </row>
    <row r="15" spans="1:41" ht="65.400000000000006" customHeight="1" x14ac:dyDescent="0.25">
      <c r="A15" s="418" t="s">
        <v>239</v>
      </c>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20"/>
      <c r="AO15" s="80" t="s">
        <v>276</v>
      </c>
    </row>
    <row r="16" spans="1:41" ht="4.5" customHeight="1" x14ac:dyDescent="0.25">
      <c r="A16" s="200"/>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2"/>
    </row>
    <row r="17" spans="1:41" ht="13.5" customHeight="1" x14ac:dyDescent="0.3">
      <c r="A17" s="358" t="s">
        <v>208</v>
      </c>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60"/>
    </row>
    <row r="18" spans="1:41" ht="16" x14ac:dyDescent="0.3">
      <c r="A18" s="361" t="s">
        <v>209</v>
      </c>
      <c r="B18" s="362"/>
      <c r="C18" s="362"/>
      <c r="D18" s="362"/>
      <c r="E18" s="362"/>
      <c r="F18" s="362"/>
      <c r="G18" s="362"/>
      <c r="H18" s="362"/>
      <c r="I18" s="362"/>
      <c r="J18" s="362"/>
      <c r="K18" s="362"/>
      <c r="L18" s="362"/>
      <c r="M18" s="362"/>
      <c r="N18" s="307"/>
      <c r="O18" s="307"/>
      <c r="P18" s="307"/>
      <c r="Q18" s="307"/>
      <c r="R18" s="307"/>
      <c r="S18" s="307"/>
      <c r="T18" s="307"/>
      <c r="U18" s="307"/>
      <c r="V18" s="307"/>
      <c r="W18" s="307"/>
      <c r="X18" s="307"/>
      <c r="Y18" s="307"/>
      <c r="Z18" s="362"/>
      <c r="AA18" s="362"/>
      <c r="AB18" s="362"/>
      <c r="AC18" s="362"/>
      <c r="AD18" s="362"/>
      <c r="AE18" s="362"/>
      <c r="AF18" s="362"/>
      <c r="AG18" s="362"/>
      <c r="AH18" s="362"/>
      <c r="AI18" s="362"/>
      <c r="AJ18" s="362"/>
      <c r="AK18" s="362"/>
      <c r="AL18" s="363"/>
    </row>
    <row r="19" spans="1:41" ht="12.5" x14ac:dyDescent="0.25">
      <c r="A19" s="394"/>
      <c r="B19" s="388"/>
      <c r="C19" s="388"/>
      <c r="D19" s="388"/>
      <c r="E19" s="388"/>
      <c r="F19" s="388"/>
      <c r="G19" s="388"/>
      <c r="H19" s="388"/>
      <c r="I19" s="390"/>
      <c r="J19" s="387"/>
      <c r="K19" s="388"/>
      <c r="L19" s="388"/>
      <c r="M19" s="390"/>
      <c r="N19" s="395" t="s">
        <v>38</v>
      </c>
      <c r="O19" s="395"/>
      <c r="P19" s="395"/>
      <c r="Q19" s="395"/>
      <c r="R19" s="395"/>
      <c r="S19" s="395"/>
      <c r="T19" s="395"/>
      <c r="U19" s="395"/>
      <c r="V19" s="395"/>
      <c r="W19" s="395"/>
      <c r="X19" s="395"/>
      <c r="Y19" s="395"/>
      <c r="Z19" s="391"/>
      <c r="AA19" s="392"/>
      <c r="AB19" s="392"/>
      <c r="AC19" s="393"/>
      <c r="AD19" s="387"/>
      <c r="AE19" s="388"/>
      <c r="AF19" s="390"/>
      <c r="AG19" s="387"/>
      <c r="AH19" s="388"/>
      <c r="AI19" s="388"/>
      <c r="AJ19" s="388"/>
      <c r="AK19" s="388"/>
      <c r="AL19" s="389"/>
    </row>
    <row r="20" spans="1:41" ht="23" customHeight="1" x14ac:dyDescent="0.25">
      <c r="A20" s="240" t="s">
        <v>6</v>
      </c>
      <c r="B20" s="241"/>
      <c r="C20" s="241"/>
      <c r="D20" s="241"/>
      <c r="E20" s="241"/>
      <c r="F20" s="241"/>
      <c r="G20" s="241"/>
      <c r="H20" s="241"/>
      <c r="I20" s="242"/>
      <c r="J20" s="364" t="s">
        <v>16</v>
      </c>
      <c r="K20" s="365"/>
      <c r="L20" s="365"/>
      <c r="M20" s="366"/>
      <c r="N20" s="234" t="s">
        <v>17</v>
      </c>
      <c r="O20" s="234"/>
      <c r="P20" s="239"/>
      <c r="Q20" s="233" t="s">
        <v>18</v>
      </c>
      <c r="R20" s="234"/>
      <c r="S20" s="239"/>
      <c r="T20" s="236" t="s">
        <v>19</v>
      </c>
      <c r="U20" s="237"/>
      <c r="V20" s="238"/>
      <c r="W20" s="233" t="s">
        <v>20</v>
      </c>
      <c r="X20" s="234"/>
      <c r="Y20" s="234"/>
      <c r="Z20" s="364" t="s">
        <v>21</v>
      </c>
      <c r="AA20" s="365"/>
      <c r="AB20" s="365"/>
      <c r="AC20" s="366"/>
      <c r="AD20" s="364" t="s">
        <v>22</v>
      </c>
      <c r="AE20" s="365"/>
      <c r="AF20" s="366"/>
      <c r="AG20" s="364" t="s">
        <v>23</v>
      </c>
      <c r="AH20" s="365"/>
      <c r="AI20" s="365"/>
      <c r="AJ20" s="365"/>
      <c r="AK20" s="365"/>
      <c r="AL20" s="397"/>
    </row>
    <row r="21" spans="1:41" ht="13.5" customHeight="1" x14ac:dyDescent="0.25">
      <c r="A21" s="414"/>
      <c r="B21" s="415"/>
      <c r="C21" s="415"/>
      <c r="D21" s="415"/>
      <c r="E21" s="415"/>
      <c r="F21" s="415"/>
      <c r="G21" s="415"/>
      <c r="H21" s="415"/>
      <c r="I21" s="415"/>
      <c r="J21" s="416"/>
      <c r="K21" s="416"/>
      <c r="L21" s="416"/>
      <c r="M21" s="416"/>
      <c r="N21" s="245"/>
      <c r="O21" s="245"/>
      <c r="P21" s="245"/>
      <c r="Q21" s="245"/>
      <c r="R21" s="245"/>
      <c r="S21" s="245"/>
      <c r="T21" s="245"/>
      <c r="U21" s="245"/>
      <c r="V21" s="245"/>
      <c r="W21" s="245"/>
      <c r="X21" s="245"/>
      <c r="Y21" s="245"/>
      <c r="Z21" s="398">
        <f>ROUND((J21*(1+SUM(N21:Y21))),2)</f>
        <v>0</v>
      </c>
      <c r="AA21" s="398"/>
      <c r="AB21" s="398"/>
      <c r="AC21" s="398"/>
      <c r="AD21" s="417"/>
      <c r="AE21" s="417"/>
      <c r="AF21" s="417"/>
      <c r="AG21" s="398">
        <f t="shared" ref="AG21:AG29" si="0">ROUND((Z21*AD21),2)</f>
        <v>0</v>
      </c>
      <c r="AH21" s="398"/>
      <c r="AI21" s="398"/>
      <c r="AJ21" s="398"/>
      <c r="AK21" s="398"/>
      <c r="AL21" s="399"/>
    </row>
    <row r="22" spans="1:41" ht="13.5" customHeight="1" x14ac:dyDescent="0.25">
      <c r="A22" s="246"/>
      <c r="B22" s="247"/>
      <c r="C22" s="247"/>
      <c r="D22" s="247"/>
      <c r="E22" s="247"/>
      <c r="F22" s="247"/>
      <c r="G22" s="247"/>
      <c r="H22" s="247"/>
      <c r="I22" s="247"/>
      <c r="J22" s="375"/>
      <c r="K22" s="375"/>
      <c r="L22" s="375"/>
      <c r="M22" s="375"/>
      <c r="N22" s="245"/>
      <c r="O22" s="245"/>
      <c r="P22" s="245"/>
      <c r="Q22" s="245"/>
      <c r="R22" s="245"/>
      <c r="S22" s="245"/>
      <c r="T22" s="245"/>
      <c r="U22" s="245"/>
      <c r="V22" s="245"/>
      <c r="W22" s="245"/>
      <c r="X22" s="245"/>
      <c r="Y22" s="245"/>
      <c r="Z22" s="369">
        <f t="shared" ref="Z22:Z27" si="1">ROUND((J22*(1+SUM(N22:Y22))),2)</f>
        <v>0</v>
      </c>
      <c r="AA22" s="369"/>
      <c r="AB22" s="369"/>
      <c r="AC22" s="369"/>
      <c r="AD22" s="368"/>
      <c r="AE22" s="368"/>
      <c r="AF22" s="368"/>
      <c r="AG22" s="369">
        <f t="shared" ref="AG22:AG27" si="2">ROUND((Z22*AD22),2)</f>
        <v>0</v>
      </c>
      <c r="AH22" s="369"/>
      <c r="AI22" s="369"/>
      <c r="AJ22" s="369"/>
      <c r="AK22" s="369"/>
      <c r="AL22" s="370"/>
    </row>
    <row r="23" spans="1:41" ht="13.5" customHeight="1" x14ac:dyDescent="0.25">
      <c r="A23" s="246"/>
      <c r="B23" s="247"/>
      <c r="C23" s="247"/>
      <c r="D23" s="247"/>
      <c r="E23" s="247"/>
      <c r="F23" s="247"/>
      <c r="G23" s="247"/>
      <c r="H23" s="247"/>
      <c r="I23" s="247"/>
      <c r="J23" s="375"/>
      <c r="K23" s="375"/>
      <c r="L23" s="375"/>
      <c r="M23" s="375"/>
      <c r="N23" s="245"/>
      <c r="O23" s="245"/>
      <c r="P23" s="245"/>
      <c r="Q23" s="245"/>
      <c r="R23" s="245"/>
      <c r="S23" s="245"/>
      <c r="T23" s="245"/>
      <c r="U23" s="245"/>
      <c r="V23" s="245"/>
      <c r="W23" s="245"/>
      <c r="X23" s="245"/>
      <c r="Y23" s="245"/>
      <c r="Z23" s="369">
        <f t="shared" si="1"/>
        <v>0</v>
      </c>
      <c r="AA23" s="369"/>
      <c r="AB23" s="369"/>
      <c r="AC23" s="369"/>
      <c r="AD23" s="368"/>
      <c r="AE23" s="368"/>
      <c r="AF23" s="368"/>
      <c r="AG23" s="369">
        <f t="shared" si="2"/>
        <v>0</v>
      </c>
      <c r="AH23" s="369"/>
      <c r="AI23" s="369"/>
      <c r="AJ23" s="369"/>
      <c r="AK23" s="369"/>
      <c r="AL23" s="370"/>
      <c r="AO23" s="2" t="s">
        <v>271</v>
      </c>
    </row>
    <row r="24" spans="1:41" ht="13.5" hidden="1" customHeight="1" x14ac:dyDescent="0.25">
      <c r="A24" s="246"/>
      <c r="B24" s="247"/>
      <c r="C24" s="247"/>
      <c r="D24" s="247"/>
      <c r="E24" s="247"/>
      <c r="F24" s="247"/>
      <c r="G24" s="247"/>
      <c r="H24" s="247"/>
      <c r="I24" s="247"/>
      <c r="J24" s="375"/>
      <c r="K24" s="375"/>
      <c r="L24" s="375"/>
      <c r="M24" s="375"/>
      <c r="N24" s="245"/>
      <c r="O24" s="245"/>
      <c r="P24" s="245"/>
      <c r="Q24" s="245"/>
      <c r="R24" s="245"/>
      <c r="S24" s="245"/>
      <c r="T24" s="245"/>
      <c r="U24" s="245"/>
      <c r="V24" s="245"/>
      <c r="W24" s="245"/>
      <c r="X24" s="245"/>
      <c r="Y24" s="245"/>
      <c r="Z24" s="369">
        <f t="shared" si="1"/>
        <v>0</v>
      </c>
      <c r="AA24" s="369"/>
      <c r="AB24" s="369"/>
      <c r="AC24" s="369"/>
      <c r="AD24" s="368"/>
      <c r="AE24" s="368"/>
      <c r="AF24" s="368"/>
      <c r="AG24" s="369">
        <f t="shared" si="2"/>
        <v>0</v>
      </c>
      <c r="AH24" s="369"/>
      <c r="AI24" s="369"/>
      <c r="AJ24" s="369"/>
      <c r="AK24" s="369"/>
      <c r="AL24" s="370"/>
    </row>
    <row r="25" spans="1:41" ht="13.5" hidden="1" customHeight="1" x14ac:dyDescent="0.25">
      <c r="A25" s="246"/>
      <c r="B25" s="247"/>
      <c r="C25" s="247"/>
      <c r="D25" s="247"/>
      <c r="E25" s="247"/>
      <c r="F25" s="247"/>
      <c r="G25" s="247"/>
      <c r="H25" s="247"/>
      <c r="I25" s="247"/>
      <c r="J25" s="375"/>
      <c r="K25" s="375"/>
      <c r="L25" s="375"/>
      <c r="M25" s="375"/>
      <c r="N25" s="245"/>
      <c r="O25" s="245"/>
      <c r="P25" s="245"/>
      <c r="Q25" s="245"/>
      <c r="R25" s="245"/>
      <c r="S25" s="245"/>
      <c r="T25" s="245"/>
      <c r="U25" s="245"/>
      <c r="V25" s="245"/>
      <c r="W25" s="245"/>
      <c r="X25" s="245"/>
      <c r="Y25" s="245"/>
      <c r="Z25" s="369">
        <f t="shared" si="1"/>
        <v>0</v>
      </c>
      <c r="AA25" s="369"/>
      <c r="AB25" s="369"/>
      <c r="AC25" s="369"/>
      <c r="AD25" s="368"/>
      <c r="AE25" s="368"/>
      <c r="AF25" s="368"/>
      <c r="AG25" s="369">
        <f t="shared" si="2"/>
        <v>0</v>
      </c>
      <c r="AH25" s="369"/>
      <c r="AI25" s="369"/>
      <c r="AJ25" s="369"/>
      <c r="AK25" s="369"/>
      <c r="AL25" s="370"/>
    </row>
    <row r="26" spans="1:41" ht="13.5" hidden="1" customHeight="1" x14ac:dyDescent="0.25">
      <c r="A26" s="246"/>
      <c r="B26" s="247"/>
      <c r="C26" s="247"/>
      <c r="D26" s="247"/>
      <c r="E26" s="247"/>
      <c r="F26" s="247"/>
      <c r="G26" s="247"/>
      <c r="H26" s="247"/>
      <c r="I26" s="247"/>
      <c r="J26" s="375"/>
      <c r="K26" s="375"/>
      <c r="L26" s="375"/>
      <c r="M26" s="375"/>
      <c r="N26" s="245"/>
      <c r="O26" s="245"/>
      <c r="P26" s="245"/>
      <c r="Q26" s="245"/>
      <c r="R26" s="245"/>
      <c r="S26" s="245"/>
      <c r="T26" s="245"/>
      <c r="U26" s="245"/>
      <c r="V26" s="245"/>
      <c r="W26" s="245"/>
      <c r="X26" s="245"/>
      <c r="Y26" s="245"/>
      <c r="Z26" s="369">
        <f t="shared" si="1"/>
        <v>0</v>
      </c>
      <c r="AA26" s="369"/>
      <c r="AB26" s="369"/>
      <c r="AC26" s="369"/>
      <c r="AD26" s="368"/>
      <c r="AE26" s="368"/>
      <c r="AF26" s="368"/>
      <c r="AG26" s="369">
        <f t="shared" si="2"/>
        <v>0</v>
      </c>
      <c r="AH26" s="369"/>
      <c r="AI26" s="369"/>
      <c r="AJ26" s="369"/>
      <c r="AK26" s="369"/>
      <c r="AL26" s="370"/>
    </row>
    <row r="27" spans="1:41" ht="13.5" hidden="1" customHeight="1" x14ac:dyDescent="0.25">
      <c r="A27" s="246"/>
      <c r="B27" s="247"/>
      <c r="C27" s="247"/>
      <c r="D27" s="247"/>
      <c r="E27" s="247"/>
      <c r="F27" s="247"/>
      <c r="G27" s="247"/>
      <c r="H27" s="247"/>
      <c r="I27" s="247"/>
      <c r="J27" s="375"/>
      <c r="K27" s="375"/>
      <c r="L27" s="375"/>
      <c r="M27" s="375"/>
      <c r="N27" s="245"/>
      <c r="O27" s="245"/>
      <c r="P27" s="245"/>
      <c r="Q27" s="245"/>
      <c r="R27" s="245"/>
      <c r="S27" s="245"/>
      <c r="T27" s="245"/>
      <c r="U27" s="245"/>
      <c r="V27" s="245"/>
      <c r="W27" s="245"/>
      <c r="X27" s="245"/>
      <c r="Y27" s="245"/>
      <c r="Z27" s="369">
        <f t="shared" si="1"/>
        <v>0</v>
      </c>
      <c r="AA27" s="369"/>
      <c r="AB27" s="369"/>
      <c r="AC27" s="369"/>
      <c r="AD27" s="368"/>
      <c r="AE27" s="368"/>
      <c r="AF27" s="368"/>
      <c r="AG27" s="369">
        <f t="shared" si="2"/>
        <v>0</v>
      </c>
      <c r="AH27" s="369"/>
      <c r="AI27" s="369"/>
      <c r="AJ27" s="369"/>
      <c r="AK27" s="369"/>
      <c r="AL27" s="370"/>
    </row>
    <row r="28" spans="1:41" ht="13.5" hidden="1" customHeight="1" x14ac:dyDescent="0.25">
      <c r="A28" s="246"/>
      <c r="B28" s="247"/>
      <c r="C28" s="247"/>
      <c r="D28" s="247"/>
      <c r="E28" s="247"/>
      <c r="F28" s="247"/>
      <c r="G28" s="247"/>
      <c r="H28" s="247"/>
      <c r="I28" s="247"/>
      <c r="J28" s="375"/>
      <c r="K28" s="375"/>
      <c r="L28" s="375"/>
      <c r="M28" s="375"/>
      <c r="N28" s="245"/>
      <c r="O28" s="245"/>
      <c r="P28" s="245"/>
      <c r="Q28" s="245"/>
      <c r="R28" s="245"/>
      <c r="S28" s="245"/>
      <c r="T28" s="245"/>
      <c r="U28" s="245"/>
      <c r="V28" s="245"/>
      <c r="W28" s="245"/>
      <c r="X28" s="245"/>
      <c r="Y28" s="245"/>
      <c r="Z28" s="369">
        <f t="shared" ref="Z28:Z29" si="3">ROUND((J28*(1+SUM(N28:Y28))),2)</f>
        <v>0</v>
      </c>
      <c r="AA28" s="369"/>
      <c r="AB28" s="369"/>
      <c r="AC28" s="369"/>
      <c r="AD28" s="368"/>
      <c r="AE28" s="368"/>
      <c r="AF28" s="368"/>
      <c r="AG28" s="369">
        <f t="shared" si="0"/>
        <v>0</v>
      </c>
      <c r="AH28" s="369"/>
      <c r="AI28" s="369"/>
      <c r="AJ28" s="369"/>
      <c r="AK28" s="369"/>
      <c r="AL28" s="370"/>
    </row>
    <row r="29" spans="1:41" ht="13.5" hidden="1" customHeight="1" x14ac:dyDescent="0.25">
      <c r="A29" s="246"/>
      <c r="B29" s="247"/>
      <c r="C29" s="247"/>
      <c r="D29" s="247"/>
      <c r="E29" s="247"/>
      <c r="F29" s="247"/>
      <c r="G29" s="247"/>
      <c r="H29" s="247"/>
      <c r="I29" s="247"/>
      <c r="J29" s="375"/>
      <c r="K29" s="375"/>
      <c r="L29" s="375"/>
      <c r="M29" s="375"/>
      <c r="N29" s="245"/>
      <c r="O29" s="245"/>
      <c r="P29" s="245"/>
      <c r="Q29" s="245"/>
      <c r="R29" s="245"/>
      <c r="S29" s="245"/>
      <c r="T29" s="245"/>
      <c r="U29" s="245"/>
      <c r="V29" s="245"/>
      <c r="W29" s="245"/>
      <c r="X29" s="245"/>
      <c r="Y29" s="245"/>
      <c r="Z29" s="369">
        <f t="shared" si="3"/>
        <v>0</v>
      </c>
      <c r="AA29" s="369"/>
      <c r="AB29" s="369"/>
      <c r="AC29" s="369"/>
      <c r="AD29" s="368"/>
      <c r="AE29" s="368"/>
      <c r="AF29" s="368"/>
      <c r="AG29" s="369">
        <f t="shared" si="0"/>
        <v>0</v>
      </c>
      <c r="AH29" s="369"/>
      <c r="AI29" s="369"/>
      <c r="AJ29" s="369"/>
      <c r="AK29" s="369"/>
      <c r="AL29" s="370"/>
    </row>
    <row r="30" spans="1:41" ht="13.5" customHeight="1" x14ac:dyDescent="0.25">
      <c r="A30" s="372" t="s">
        <v>7</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4"/>
      <c r="AG30" s="230">
        <f>SUM(AG21:AL29)</f>
        <v>0</v>
      </c>
      <c r="AH30" s="231"/>
      <c r="AI30" s="231"/>
      <c r="AJ30" s="231"/>
      <c r="AK30" s="231"/>
      <c r="AL30" s="232"/>
    </row>
    <row r="31" spans="1:41" ht="13.25" customHeight="1" x14ac:dyDescent="0.25">
      <c r="A31" s="254" t="s">
        <v>8</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row>
    <row r="32" spans="1:41" s="16" customFormat="1" ht="13.25" customHeight="1" x14ac:dyDescent="0.25">
      <c r="A32" s="257"/>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row>
    <row r="33" spans="1:41" s="16" customFormat="1" ht="12.5" x14ac:dyDescent="0.25">
      <c r="A33" s="257"/>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9"/>
      <c r="AO33" s="17" t="s">
        <v>194</v>
      </c>
    </row>
    <row r="34" spans="1:41" s="16" customFormat="1" ht="7.25" customHeight="1" x14ac:dyDescent="0.25">
      <c r="A34" s="257"/>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9"/>
    </row>
    <row r="35" spans="1:41" s="16" customFormat="1" ht="13.5" customHeight="1" x14ac:dyDescent="0.25">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2"/>
    </row>
    <row r="36" spans="1:41" ht="15" customHeight="1" x14ac:dyDescent="0.3">
      <c r="A36" s="263" t="s">
        <v>210</v>
      </c>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5"/>
    </row>
    <row r="37" spans="1:41" ht="13.5" customHeight="1" x14ac:dyDescent="0.25">
      <c r="A37" s="268" t="s">
        <v>15</v>
      </c>
      <c r="B37" s="269"/>
      <c r="C37" s="269"/>
      <c r="D37" s="269"/>
      <c r="E37" s="269"/>
      <c r="F37" s="269"/>
      <c r="G37" s="269"/>
      <c r="H37" s="269"/>
      <c r="I37" s="269"/>
      <c r="J37" s="269"/>
      <c r="K37" s="269"/>
      <c r="L37" s="269"/>
      <c r="M37" s="269"/>
      <c r="N37" s="269"/>
      <c r="O37" s="269"/>
      <c r="P37" s="269"/>
      <c r="Q37" s="269"/>
      <c r="R37" s="269"/>
      <c r="S37" s="270"/>
      <c r="T37" s="266" t="s">
        <v>33</v>
      </c>
      <c r="U37" s="266"/>
      <c r="V37" s="266"/>
      <c r="W37" s="266"/>
      <c r="X37" s="266"/>
      <c r="Y37" s="266"/>
      <c r="Z37" s="266"/>
      <c r="AA37" s="266"/>
      <c r="AB37" s="266"/>
      <c r="AC37" s="266"/>
      <c r="AD37" s="266"/>
      <c r="AE37" s="266" t="s">
        <v>23</v>
      </c>
      <c r="AF37" s="266"/>
      <c r="AG37" s="266"/>
      <c r="AH37" s="266"/>
      <c r="AI37" s="266"/>
      <c r="AJ37" s="266"/>
      <c r="AK37" s="266"/>
      <c r="AL37" s="267"/>
    </row>
    <row r="38" spans="1:41" ht="13.5" customHeight="1" x14ac:dyDescent="0.25">
      <c r="A38" s="248"/>
      <c r="B38" s="249"/>
      <c r="C38" s="249"/>
      <c r="D38" s="249"/>
      <c r="E38" s="249"/>
      <c r="F38" s="249"/>
      <c r="G38" s="249"/>
      <c r="H38" s="249"/>
      <c r="I38" s="249"/>
      <c r="J38" s="249"/>
      <c r="K38" s="249"/>
      <c r="L38" s="249"/>
      <c r="M38" s="249"/>
      <c r="N38" s="249"/>
      <c r="O38" s="249"/>
      <c r="P38" s="249"/>
      <c r="Q38" s="249"/>
      <c r="R38" s="249"/>
      <c r="S38" s="250"/>
      <c r="T38" s="251"/>
      <c r="U38" s="251"/>
      <c r="V38" s="251"/>
      <c r="W38" s="251"/>
      <c r="X38" s="251"/>
      <c r="Y38" s="251"/>
      <c r="Z38" s="251"/>
      <c r="AA38" s="251"/>
      <c r="AB38" s="251"/>
      <c r="AC38" s="251"/>
      <c r="AD38" s="251"/>
      <c r="AE38" s="252"/>
      <c r="AF38" s="252"/>
      <c r="AG38" s="252"/>
      <c r="AH38" s="252"/>
      <c r="AI38" s="252"/>
      <c r="AJ38" s="252"/>
      <c r="AK38" s="252"/>
      <c r="AL38" s="253"/>
    </row>
    <row r="39" spans="1:41" ht="13.5" hidden="1" customHeight="1" x14ac:dyDescent="0.25">
      <c r="A39" s="248"/>
      <c r="B39" s="249"/>
      <c r="C39" s="249"/>
      <c r="D39" s="249"/>
      <c r="E39" s="249"/>
      <c r="F39" s="249"/>
      <c r="G39" s="249"/>
      <c r="H39" s="249"/>
      <c r="I39" s="249"/>
      <c r="J39" s="249"/>
      <c r="K39" s="249"/>
      <c r="L39" s="249"/>
      <c r="M39" s="249"/>
      <c r="N39" s="249"/>
      <c r="O39" s="249"/>
      <c r="P39" s="249"/>
      <c r="Q39" s="249"/>
      <c r="R39" s="249"/>
      <c r="S39" s="250"/>
      <c r="T39" s="251"/>
      <c r="U39" s="251"/>
      <c r="V39" s="251"/>
      <c r="W39" s="251"/>
      <c r="X39" s="251"/>
      <c r="Y39" s="251"/>
      <c r="Z39" s="251"/>
      <c r="AA39" s="251"/>
      <c r="AB39" s="251"/>
      <c r="AC39" s="251"/>
      <c r="AD39" s="251"/>
      <c r="AE39" s="252"/>
      <c r="AF39" s="252"/>
      <c r="AG39" s="252"/>
      <c r="AH39" s="252"/>
      <c r="AI39" s="252"/>
      <c r="AJ39" s="252"/>
      <c r="AK39" s="252"/>
      <c r="AL39" s="253"/>
    </row>
    <row r="40" spans="1:41" ht="13.5" hidden="1" customHeight="1" x14ac:dyDescent="0.25">
      <c r="A40" s="248"/>
      <c r="B40" s="249"/>
      <c r="C40" s="249"/>
      <c r="D40" s="249"/>
      <c r="E40" s="249"/>
      <c r="F40" s="249"/>
      <c r="G40" s="249"/>
      <c r="H40" s="249"/>
      <c r="I40" s="249"/>
      <c r="J40" s="249"/>
      <c r="K40" s="249"/>
      <c r="L40" s="249"/>
      <c r="M40" s="249"/>
      <c r="N40" s="249"/>
      <c r="O40" s="249"/>
      <c r="P40" s="249"/>
      <c r="Q40" s="249"/>
      <c r="R40" s="249"/>
      <c r="S40" s="250"/>
      <c r="T40" s="251"/>
      <c r="U40" s="251"/>
      <c r="V40" s="251"/>
      <c r="W40" s="251"/>
      <c r="X40" s="251"/>
      <c r="Y40" s="251"/>
      <c r="Z40" s="251"/>
      <c r="AA40" s="251"/>
      <c r="AB40" s="251"/>
      <c r="AC40" s="251"/>
      <c r="AD40" s="251"/>
      <c r="AE40" s="252"/>
      <c r="AF40" s="252"/>
      <c r="AG40" s="252"/>
      <c r="AH40" s="252"/>
      <c r="AI40" s="252"/>
      <c r="AJ40" s="252"/>
      <c r="AK40" s="252"/>
      <c r="AL40" s="253"/>
    </row>
    <row r="41" spans="1:41" ht="13.5" customHeight="1" x14ac:dyDescent="0.25">
      <c r="A41" s="268" t="s">
        <v>7</v>
      </c>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70"/>
      <c r="AE41" s="276">
        <f>SUM(AE38:AL38)</f>
        <v>0</v>
      </c>
      <c r="AF41" s="277"/>
      <c r="AG41" s="269"/>
      <c r="AH41" s="269"/>
      <c r="AI41" s="269"/>
      <c r="AJ41" s="269"/>
      <c r="AK41" s="269"/>
      <c r="AL41" s="278"/>
    </row>
    <row r="42" spans="1:41" ht="13.5" customHeight="1" x14ac:dyDescent="0.25">
      <c r="A42" s="254" t="s">
        <v>8</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6"/>
    </row>
    <row r="43" spans="1:41" s="16" customFormat="1" ht="12.5" x14ac:dyDescent="0.25">
      <c r="A43" s="257"/>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9"/>
    </row>
    <row r="44" spans="1:41" s="16" customFormat="1" ht="11.4" customHeight="1" x14ac:dyDescent="0.25">
      <c r="A44" s="257"/>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9"/>
      <c r="AO44" s="17" t="s">
        <v>194</v>
      </c>
    </row>
    <row r="45" spans="1:41" s="16" customFormat="1" ht="3.75" customHeight="1" x14ac:dyDescent="0.25">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2"/>
      <c r="AO45" s="17"/>
    </row>
    <row r="46" spans="1:41" s="16" customFormat="1" ht="4.5" customHeight="1" x14ac:dyDescent="0.25">
      <c r="A46" s="221"/>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3"/>
    </row>
    <row r="47" spans="1:41" ht="18" customHeight="1" x14ac:dyDescent="0.35">
      <c r="A47" s="294" t="s">
        <v>211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6">
        <f>AG30+AE41</f>
        <v>0</v>
      </c>
      <c r="AD47" s="296"/>
      <c r="AE47" s="296"/>
      <c r="AF47" s="296"/>
      <c r="AG47" s="296"/>
      <c r="AH47" s="296"/>
      <c r="AI47" s="296"/>
      <c r="AJ47" s="296"/>
      <c r="AK47" s="296"/>
      <c r="AL47" s="297"/>
      <c r="AO47"/>
    </row>
    <row r="48" spans="1:41" ht="16.25" customHeight="1" x14ac:dyDescent="0.25">
      <c r="A48" s="298" t="s">
        <v>238</v>
      </c>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409"/>
      <c r="AB48" s="409"/>
      <c r="AC48" s="409"/>
      <c r="AD48" s="409"/>
      <c r="AE48" s="409"/>
      <c r="AF48" s="409"/>
      <c r="AG48" s="409"/>
      <c r="AH48" s="409"/>
      <c r="AI48" s="409"/>
      <c r="AJ48" s="409"/>
      <c r="AK48" s="409"/>
      <c r="AL48" s="410"/>
    </row>
    <row r="49" spans="1:41" ht="4.5" customHeight="1" thickBot="1" x14ac:dyDescent="0.3">
      <c r="A49" s="298"/>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400"/>
    </row>
    <row r="50" spans="1:41" ht="16.25" customHeight="1" thickBot="1" x14ac:dyDescent="0.3">
      <c r="A50" s="51" t="str">
        <f>IF(AC47=0,"",1)</f>
        <v/>
      </c>
      <c r="C50" s="201" t="s">
        <v>128</v>
      </c>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2"/>
    </row>
    <row r="51" spans="1:41" ht="4.5" customHeight="1" x14ac:dyDescent="0.25">
      <c r="A51" s="200"/>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2"/>
    </row>
    <row r="52" spans="1:41" ht="13.5" customHeight="1" thickBot="1" x14ac:dyDescent="0.3">
      <c r="A52" s="411" t="s">
        <v>126</v>
      </c>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3"/>
    </row>
    <row r="53" spans="1:41" ht="17.399999999999999" customHeight="1" thickBot="1" x14ac:dyDescent="0.35">
      <c r="A53" s="403"/>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5"/>
      <c r="AM53" s="71"/>
      <c r="AN53" s="72"/>
      <c r="AO53" s="73" t="s">
        <v>139</v>
      </c>
    </row>
    <row r="54" spans="1:41" ht="7.25" customHeight="1" x14ac:dyDescent="0.25">
      <c r="A54" s="406"/>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8"/>
    </row>
    <row r="55" spans="1:41" ht="4.5" customHeight="1" x14ac:dyDescent="0.25">
      <c r="A55" s="221"/>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3"/>
    </row>
    <row r="56" spans="1:41" ht="16.25" customHeight="1" x14ac:dyDescent="0.25">
      <c r="A56" s="200" t="s">
        <v>3</v>
      </c>
      <c r="B56" s="201"/>
      <c r="C56" s="201"/>
      <c r="D56" s="326"/>
      <c r="E56" s="326"/>
      <c r="F56" s="326"/>
      <c r="G56" s="326"/>
      <c r="H56" s="326"/>
      <c r="I56" s="326"/>
      <c r="J56" s="326"/>
      <c r="K56" s="326"/>
      <c r="L56" s="326"/>
      <c r="M56" s="326"/>
      <c r="N56" s="326"/>
      <c r="O56" s="326"/>
      <c r="P56" s="326"/>
      <c r="Q56" s="326"/>
      <c r="R56" s="326"/>
      <c r="S56" s="326"/>
      <c r="T56" s="326"/>
      <c r="U56" s="326"/>
      <c r="V56" s="326"/>
      <c r="W56" s="326"/>
      <c r="X56" s="326"/>
      <c r="Z56" s="2" t="s">
        <v>30</v>
      </c>
      <c r="AE56" s="401" t="s">
        <v>42</v>
      </c>
      <c r="AF56" s="401"/>
      <c r="AG56" s="401"/>
      <c r="AH56" s="401"/>
      <c r="AI56" s="401"/>
      <c r="AJ56" s="401"/>
      <c r="AK56" s="401"/>
      <c r="AL56" s="402"/>
    </row>
    <row r="57" spans="1:41" ht="7.5" customHeight="1" x14ac:dyDescent="0.25">
      <c r="A57" s="200"/>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2"/>
    </row>
    <row r="58" spans="1:41" ht="12.5" x14ac:dyDescent="0.25">
      <c r="A58" s="200" t="s">
        <v>12</v>
      </c>
      <c r="B58" s="201"/>
      <c r="C58" s="201"/>
      <c r="D58" s="326"/>
      <c r="E58" s="326"/>
      <c r="F58" s="326"/>
      <c r="G58" s="326"/>
      <c r="H58" s="326"/>
      <c r="I58" s="326"/>
      <c r="J58" s="326"/>
      <c r="K58" s="326"/>
      <c r="L58" s="326"/>
      <c r="M58" s="326"/>
      <c r="N58" s="326"/>
      <c r="O58" s="326"/>
      <c r="P58" s="326"/>
      <c r="Q58" s="326"/>
      <c r="R58" s="326"/>
      <c r="S58" s="326"/>
      <c r="T58" s="326"/>
      <c r="U58" s="326"/>
      <c r="V58" s="326"/>
      <c r="W58" s="326"/>
      <c r="X58" s="326"/>
      <c r="Y58" s="201"/>
      <c r="Z58" s="201"/>
      <c r="AA58" s="201"/>
      <c r="AB58" s="201"/>
      <c r="AC58" s="201"/>
      <c r="AD58" s="201"/>
      <c r="AE58" s="201"/>
      <c r="AF58" s="201"/>
      <c r="AG58" s="201"/>
      <c r="AH58" s="201"/>
      <c r="AI58" s="201"/>
      <c r="AJ58" s="201"/>
      <c r="AK58" s="201"/>
      <c r="AL58" s="202"/>
    </row>
    <row r="59" spans="1:41" ht="9" customHeight="1" x14ac:dyDescent="0.25">
      <c r="A59" s="200"/>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2"/>
    </row>
    <row r="60" spans="1:41" ht="15.65" customHeight="1" x14ac:dyDescent="0.65">
      <c r="A60" s="200" t="s">
        <v>31</v>
      </c>
      <c r="B60" s="201"/>
      <c r="C60" s="201"/>
      <c r="D60" s="201"/>
      <c r="E60" s="338"/>
      <c r="F60" s="338"/>
      <c r="G60" s="338"/>
      <c r="H60" s="338"/>
      <c r="I60" s="338"/>
      <c r="J60" s="338"/>
      <c r="K60" s="338"/>
      <c r="L60" s="338"/>
      <c r="M60" s="338"/>
      <c r="N60" s="338"/>
      <c r="O60" s="338"/>
      <c r="P60" s="338"/>
      <c r="Q60" s="338"/>
      <c r="R60" s="338"/>
      <c r="S60" s="338"/>
      <c r="T60" s="338"/>
      <c r="U60" s="338"/>
      <c r="V60" s="338"/>
      <c r="W60" s="338"/>
      <c r="X60" s="338"/>
      <c r="Y60" s="208"/>
      <c r="Z60" s="208"/>
      <c r="AA60" s="208"/>
      <c r="AB60" s="208" t="s">
        <v>32</v>
      </c>
      <c r="AC60" s="208"/>
      <c r="AD60" s="208"/>
      <c r="AE60" s="339">
        <f ca="1">TODAY()</f>
        <v>45316</v>
      </c>
      <c r="AF60" s="339"/>
      <c r="AG60" s="339"/>
      <c r="AH60" s="339"/>
      <c r="AI60" s="339"/>
      <c r="AJ60" s="339"/>
      <c r="AK60" s="339"/>
      <c r="AL60" s="340"/>
    </row>
    <row r="61" spans="1:41" ht="9" customHeight="1" x14ac:dyDescent="0.25">
      <c r="A61" s="341"/>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3"/>
    </row>
    <row r="62" spans="1:41" s="13" customFormat="1" ht="5.25" customHeight="1" thickBot="1" x14ac:dyDescent="0.4">
      <c r="A62" s="344"/>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6"/>
    </row>
    <row r="63" spans="1:41" ht="9" customHeight="1" thickBot="1" x14ac:dyDescent="0.3">
      <c r="A63" s="335"/>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7"/>
    </row>
    <row r="66" spans="1:38" ht="13.5" customHeight="1" x14ac:dyDescent="0.25">
      <c r="A66" s="436" t="s">
        <v>277</v>
      </c>
      <c r="B66" s="437"/>
      <c r="C66" s="437"/>
      <c r="D66" s="437"/>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row>
    <row r="67" spans="1:38" ht="13.5" customHeight="1" x14ac:dyDescent="0.25">
      <c r="A67" s="436"/>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row>
    <row r="68" spans="1:38" ht="13.5" customHeight="1" x14ac:dyDescent="0.25">
      <c r="A68" s="436"/>
      <c r="B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row>
    <row r="69" spans="1:38" ht="13.5" customHeight="1" x14ac:dyDescent="0.25">
      <c r="A69" s="436"/>
      <c r="B69" s="437"/>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row>
    <row r="70" spans="1:38" ht="13.5" customHeight="1" x14ac:dyDescent="0.25">
      <c r="A70" s="436"/>
      <c r="B70" s="437"/>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row>
    <row r="71" spans="1:38" ht="13.5" customHeight="1" x14ac:dyDescent="0.25">
      <c r="A71" s="436"/>
      <c r="B71" s="437"/>
      <c r="C71" s="437"/>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row>
    <row r="72" spans="1:38" ht="13.5" customHeight="1" x14ac:dyDescent="0.25">
      <c r="A72" s="436"/>
      <c r="B72" s="437"/>
      <c r="C72" s="437"/>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row>
    <row r="73" spans="1:38" ht="13.5" customHeight="1" x14ac:dyDescent="0.25">
      <c r="A73" s="436"/>
      <c r="B73" s="437"/>
      <c r="C73" s="437"/>
      <c r="D73" s="437"/>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7"/>
      <c r="AL73" s="437"/>
    </row>
    <row r="74" spans="1:38" ht="13.5" customHeight="1" x14ac:dyDescent="0.25">
      <c r="A74" s="436"/>
      <c r="B74" s="437"/>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7"/>
      <c r="AJ74" s="437"/>
      <c r="AK74" s="437"/>
      <c r="AL74" s="437"/>
    </row>
    <row r="75" spans="1:38" ht="13.5" customHeight="1" x14ac:dyDescent="0.25">
      <c r="A75" s="436"/>
      <c r="B75" s="437"/>
      <c r="C75" s="437"/>
      <c r="D75" s="437"/>
      <c r="E75" s="437"/>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row>
  </sheetData>
  <sheetProtection algorithmName="SHA-512" hashValue="lWo3hM6KdNBw4sTxsxSlvpt+Z2vrLcd/b16wAA33GwEnYd8JRSMXLGtX8FCrfyv/6oDx98uudQDkPKRUDdzmAA==" saltValue="/iQiTa1azzqQOQDA5GlHbQ==" spinCount="100000" sheet="1" formatCells="0" formatColumns="0" formatRows="0"/>
  <mergeCells count="180">
    <mergeCell ref="A66:AL75"/>
    <mergeCell ref="AG22:AL22"/>
    <mergeCell ref="AG23:AL23"/>
    <mergeCell ref="AG24:AL24"/>
    <mergeCell ref="AG25:AL25"/>
    <mergeCell ref="AG26:AL26"/>
    <mergeCell ref="AG27:AL27"/>
    <mergeCell ref="A40:S40"/>
    <mergeCell ref="T39:AD39"/>
    <mergeCell ref="T40:AD40"/>
    <mergeCell ref="A39:S39"/>
    <mergeCell ref="AE39:AL39"/>
    <mergeCell ref="AE40:AL40"/>
    <mergeCell ref="Z22:AC22"/>
    <mergeCell ref="Z23:AC23"/>
    <mergeCell ref="Z24:AC24"/>
    <mergeCell ref="Z25:AC25"/>
    <mergeCell ref="Z26:AC26"/>
    <mergeCell ref="Z27:AC27"/>
    <mergeCell ref="AD22:AF22"/>
    <mergeCell ref="AD23:AF23"/>
    <mergeCell ref="AD24:AF24"/>
    <mergeCell ref="AD25:AF25"/>
    <mergeCell ref="AD26:AF26"/>
    <mergeCell ref="AD27:AF27"/>
    <mergeCell ref="Q27:S27"/>
    <mergeCell ref="T22:V22"/>
    <mergeCell ref="T23:V23"/>
    <mergeCell ref="T24:V24"/>
    <mergeCell ref="T25:V25"/>
    <mergeCell ref="T26:V26"/>
    <mergeCell ref="T27:V27"/>
    <mergeCell ref="W22:Y22"/>
    <mergeCell ref="W23:Y23"/>
    <mergeCell ref="W24:Y24"/>
    <mergeCell ref="W25:Y25"/>
    <mergeCell ref="W26:Y26"/>
    <mergeCell ref="W27:Y27"/>
    <mergeCell ref="A1:AL1"/>
    <mergeCell ref="A22:I22"/>
    <mergeCell ref="A23:I23"/>
    <mergeCell ref="A24:I24"/>
    <mergeCell ref="A25:I25"/>
    <mergeCell ref="A26:I26"/>
    <mergeCell ref="A27:I27"/>
    <mergeCell ref="J22:M22"/>
    <mergeCell ref="J23:M23"/>
    <mergeCell ref="J24:M24"/>
    <mergeCell ref="J25:M25"/>
    <mergeCell ref="J26:M26"/>
    <mergeCell ref="J27:M27"/>
    <mergeCell ref="N22:P22"/>
    <mergeCell ref="N23:P23"/>
    <mergeCell ref="N24:P24"/>
    <mergeCell ref="N25:P25"/>
    <mergeCell ref="N26:P26"/>
    <mergeCell ref="N27:P27"/>
    <mergeCell ref="Q22:S22"/>
    <mergeCell ref="Q23:S23"/>
    <mergeCell ref="Q24:S24"/>
    <mergeCell ref="Q25:S25"/>
    <mergeCell ref="Q26:S26"/>
    <mergeCell ref="A7:AL7"/>
    <mergeCell ref="A8:AL8"/>
    <mergeCell ref="A2:AL2"/>
    <mergeCell ref="A3:AL3"/>
    <mergeCell ref="A4:D4"/>
    <mergeCell ref="E4:N4"/>
    <mergeCell ref="P4:R4"/>
    <mergeCell ref="S4:AA4"/>
    <mergeCell ref="AC4:AG4"/>
    <mergeCell ref="AH4:AL4"/>
    <mergeCell ref="A5:D5"/>
    <mergeCell ref="A6:D6"/>
    <mergeCell ref="E5:AL5"/>
    <mergeCell ref="E6:AL6"/>
    <mergeCell ref="A13:AL13"/>
    <mergeCell ref="A15:AL15"/>
    <mergeCell ref="A11:C11"/>
    <mergeCell ref="D11:S11"/>
    <mergeCell ref="U11:W11"/>
    <mergeCell ref="X11:AL11"/>
    <mergeCell ref="A12:AL12"/>
    <mergeCell ref="A9:C9"/>
    <mergeCell ref="D9:S9"/>
    <mergeCell ref="U9:W9"/>
    <mergeCell ref="X9:AL9"/>
    <mergeCell ref="A10:C10"/>
    <mergeCell ref="D10:S10"/>
    <mergeCell ref="T10:W10"/>
    <mergeCell ref="X10:AL10"/>
    <mergeCell ref="A16:AL16"/>
    <mergeCell ref="A17:AL17"/>
    <mergeCell ref="A18:AL18"/>
    <mergeCell ref="A19:I19"/>
    <mergeCell ref="J19:M19"/>
    <mergeCell ref="N19:Y19"/>
    <mergeCell ref="Z19:AC19"/>
    <mergeCell ref="AD19:AF19"/>
    <mergeCell ref="AG19:AL19"/>
    <mergeCell ref="Z20:AC20"/>
    <mergeCell ref="AD20:AF20"/>
    <mergeCell ref="AG20:AL20"/>
    <mergeCell ref="A21:I21"/>
    <mergeCell ref="J21:M21"/>
    <mergeCell ref="N21:P21"/>
    <mergeCell ref="Q21:S21"/>
    <mergeCell ref="T21:V21"/>
    <mergeCell ref="W21:Y21"/>
    <mergeCell ref="Z21:AC21"/>
    <mergeCell ref="A20:I20"/>
    <mergeCell ref="J20:M20"/>
    <mergeCell ref="N20:P20"/>
    <mergeCell ref="Q20:S20"/>
    <mergeCell ref="T20:V20"/>
    <mergeCell ref="W20:Y20"/>
    <mergeCell ref="AD21:AF21"/>
    <mergeCell ref="AG21:AL21"/>
    <mergeCell ref="AG30:AL30"/>
    <mergeCell ref="A31:AL31"/>
    <mergeCell ref="A32:AL34"/>
    <mergeCell ref="A35:AL35"/>
    <mergeCell ref="A36:AL36"/>
    <mergeCell ref="AG28:AL28"/>
    <mergeCell ref="A29:I29"/>
    <mergeCell ref="J29:M29"/>
    <mergeCell ref="N29:P29"/>
    <mergeCell ref="Q29:S29"/>
    <mergeCell ref="T29:V29"/>
    <mergeCell ref="W29:Y29"/>
    <mergeCell ref="Z29:AC29"/>
    <mergeCell ref="AD29:AF29"/>
    <mergeCell ref="AG29:AL29"/>
    <mergeCell ref="A28:I28"/>
    <mergeCell ref="J28:M28"/>
    <mergeCell ref="N28:P28"/>
    <mergeCell ref="Q28:S28"/>
    <mergeCell ref="T28:V28"/>
    <mergeCell ref="W28:Y28"/>
    <mergeCell ref="Z28:AC28"/>
    <mergeCell ref="AD28:AF28"/>
    <mergeCell ref="A30:AF30"/>
    <mergeCell ref="A48:Z48"/>
    <mergeCell ref="AA48:AL48"/>
    <mergeCell ref="A52:AL52"/>
    <mergeCell ref="A41:AD41"/>
    <mergeCell ref="AE41:AL41"/>
    <mergeCell ref="A42:AL42"/>
    <mergeCell ref="A43:AL44"/>
    <mergeCell ref="A46:AL46"/>
    <mergeCell ref="A37:S37"/>
    <mergeCell ref="T37:AD37"/>
    <mergeCell ref="AE37:AL37"/>
    <mergeCell ref="A38:S38"/>
    <mergeCell ref="T38:AD38"/>
    <mergeCell ref="AE38:AL38"/>
    <mergeCell ref="A61:AL61"/>
    <mergeCell ref="A62:AL62"/>
    <mergeCell ref="A63:AL63"/>
    <mergeCell ref="A47:AB47"/>
    <mergeCell ref="AC47:AL47"/>
    <mergeCell ref="A49:AL49"/>
    <mergeCell ref="A57:AL57"/>
    <mergeCell ref="A58:C58"/>
    <mergeCell ref="D58:X58"/>
    <mergeCell ref="Y58:AL58"/>
    <mergeCell ref="A59:AL59"/>
    <mergeCell ref="A60:D60"/>
    <mergeCell ref="E60:X60"/>
    <mergeCell ref="Y60:AA60"/>
    <mergeCell ref="AB60:AD60"/>
    <mergeCell ref="AE60:AL60"/>
    <mergeCell ref="A55:AL55"/>
    <mergeCell ref="A56:C56"/>
    <mergeCell ref="D56:X56"/>
    <mergeCell ref="AE56:AL56"/>
    <mergeCell ref="A53:AL53"/>
    <mergeCell ref="C50:AL50"/>
    <mergeCell ref="A51:AL51"/>
    <mergeCell ref="A54:AL54"/>
  </mergeCells>
  <conditionalFormatting sqref="J21:AL23 AG30:AL30 AE38:AL38 AE41:AL41 AC47:AL47">
    <cfRule type="cellIs" dxfId="23" priority="1" operator="lessThan">
      <formula>0</formula>
    </cfRule>
  </conditionalFormatting>
  <printOptions horizontalCentered="1"/>
  <pageMargins left="0.25" right="0.25" top="0.5" bottom="0.5" header="0.3" footer="0.3"/>
  <pageSetup fitToHeight="2" orientation="portrait" horizontalDpi="1200" verticalDpi="1200" r:id="rId1"/>
  <headerFooter>
    <oddFooter>&amp;L&amp;"Arial,Regular"&amp;10&amp;D&amp;R&amp;"Arial,Regular"&amp;10&amp;P of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2" id="{4C6E3ACA-8E58-403B-974C-5910BCD0941D}">
            <x14:iconSet iconSet="3Symbols" showValue="0" custom="1">
              <x14:cfvo type="percent">
                <xm:f>0</xm:f>
              </x14:cfvo>
              <x14:cfvo type="num">
                <xm:f>0</xm:f>
              </x14:cfvo>
              <x14:cfvo type="num">
                <xm:f>1</xm:f>
              </x14:cfvo>
              <x14:cfIcon iconSet="NoIcons" iconId="0"/>
              <x14:cfIcon iconSet="NoIcons" iconId="0"/>
              <x14:cfIcon iconSet="3Symbols2" iconId="2"/>
            </x14:iconSet>
          </x14:cfRule>
          <xm:sqref>A50</xm:sqref>
        </x14:conditionalFormatting>
      </x14:conditionalFormattings>
    </ext>
    <ext xmlns:x14="http://schemas.microsoft.com/office/spreadsheetml/2009/9/main" uri="{CCE6A557-97BC-4b89-ADB6-D9C93CAAB3DF}">
      <x14:dataValidations xmlns:xm="http://schemas.microsoft.com/office/excel/2006/main" xWindow="432" yWindow="612" count="2">
        <x14:dataValidation type="list" allowBlank="1" showInputMessage="1" showErrorMessage="1" promptTitle="Select (if applicable)" prompt="If applicable, use dropdown box. Select the budget item that has pre-award activities." xr:uid="{00000000-0002-0000-0200-000000000000}">
          <x14:formula1>
            <xm:f>'Data Validation'!$C$1:$C$4</xm:f>
          </x14:formula1>
          <xm:sqref>A53:AL53</xm:sqref>
        </x14:dataValidation>
        <x14:dataValidation type="list" allowBlank="1" showErrorMessage="1" promptTitle="Signature Authorization" prompt="Select POC or Authorized Agent" xr:uid="{00000000-0002-0000-0200-000001000000}">
          <x14:formula1>
            <xm:f>'Data Validation'!$A$1:$A$2</xm:f>
          </x14:formula1>
          <xm:sqref>AE56:AL56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AY64"/>
  <sheetViews>
    <sheetView showGridLines="0" zoomScaleNormal="100" zoomScalePageLayoutView="160" workbookViewId="0">
      <selection activeCell="AF20" sqref="AF20:AK20"/>
    </sheetView>
  </sheetViews>
  <sheetFormatPr defaultColWidth="2.453125" defaultRowHeight="13.5" customHeight="1" x14ac:dyDescent="0.25"/>
  <cols>
    <col min="1" max="2" width="2.453125" style="2"/>
    <col min="3" max="3" width="3" style="2" customWidth="1"/>
    <col min="4" max="5" width="2.453125" style="2"/>
    <col min="6" max="6" width="2.6328125" style="2" customWidth="1"/>
    <col min="7" max="11" width="2.453125" style="2"/>
    <col min="12" max="15" width="0.90625" style="2" customWidth="1"/>
    <col min="16" max="16" width="2.453125" style="2"/>
    <col min="17" max="17" width="2.453125" style="2" customWidth="1"/>
    <col min="18" max="19" width="2.453125" style="2"/>
    <col min="20" max="22" width="0.90625" style="2" customWidth="1"/>
    <col min="23" max="23" width="3.6328125" style="2" customWidth="1"/>
    <col min="24" max="24" width="2.453125" style="2"/>
    <col min="25" max="25" width="2.90625" style="2" customWidth="1"/>
    <col min="26" max="26" width="2.453125" style="2"/>
    <col min="27" max="31" width="2.08984375" style="2" customWidth="1"/>
    <col min="32" max="33" width="2.453125" style="2"/>
    <col min="34" max="34" width="1.90625" style="2" customWidth="1"/>
    <col min="35" max="37" width="2.453125" style="2"/>
    <col min="38" max="40" width="1.453125" style="2" customWidth="1"/>
    <col min="41" max="46" width="2.08984375" style="2" customWidth="1"/>
    <col min="47" max="48" width="12.36328125" style="2" customWidth="1"/>
    <col min="49" max="49" width="14.453125" style="2" customWidth="1"/>
    <col min="50" max="50" width="1.6328125" style="2" customWidth="1"/>
    <col min="51" max="51" width="3.54296875" style="2" bestFit="1" customWidth="1"/>
    <col min="52" max="16384" width="2.453125" style="2"/>
  </cols>
  <sheetData>
    <row r="1" spans="1:51" s="13" customFormat="1" ht="63.75" customHeight="1" x14ac:dyDescent="0.35">
      <c r="A1" s="440" t="s">
        <v>232</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2"/>
    </row>
    <row r="2" spans="1:51"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1"/>
    </row>
    <row r="3" spans="1:51" ht="7.5" customHeight="1" x14ac:dyDescent="0.2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2"/>
    </row>
    <row r="4" spans="1:51" ht="13" x14ac:dyDescent="0.3">
      <c r="A4" s="481" t="s">
        <v>69</v>
      </c>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c r="AQ4" s="201"/>
      <c r="AR4" s="201"/>
      <c r="AS4" s="201"/>
      <c r="AT4" s="201"/>
      <c r="AU4" s="201"/>
      <c r="AV4" s="201"/>
      <c r="AW4" s="202"/>
    </row>
    <row r="5" spans="1:51" ht="13.5" customHeight="1" x14ac:dyDescent="0.3">
      <c r="A5" s="200" t="s">
        <v>0</v>
      </c>
      <c r="B5" s="201"/>
      <c r="C5" s="201"/>
      <c r="D5" s="201"/>
      <c r="E5" s="431">
        <f>'SRMC Request'!E4</f>
        <v>0</v>
      </c>
      <c r="F5" s="431"/>
      <c r="G5" s="431"/>
      <c r="H5" s="431"/>
      <c r="I5" s="431"/>
      <c r="J5" s="431"/>
      <c r="K5" s="431"/>
      <c r="L5" s="431"/>
      <c r="M5" s="431"/>
      <c r="N5" s="431"/>
      <c r="O5" s="431"/>
      <c r="Q5" s="201" t="s">
        <v>11</v>
      </c>
      <c r="R5" s="201"/>
      <c r="S5" s="201"/>
      <c r="T5" s="432">
        <f>'SRMC Request'!S4</f>
        <v>0</v>
      </c>
      <c r="U5" s="432"/>
      <c r="V5" s="432"/>
      <c r="W5" s="432"/>
      <c r="X5" s="432"/>
      <c r="Y5" s="432"/>
      <c r="Z5" s="432"/>
      <c r="AA5" s="432"/>
      <c r="AB5" s="432"/>
      <c r="AD5" s="208" t="s">
        <v>24</v>
      </c>
      <c r="AE5" s="208"/>
      <c r="AF5" s="208"/>
      <c r="AG5" s="208"/>
      <c r="AH5" s="208"/>
      <c r="AI5" s="208"/>
      <c r="AJ5" s="483">
        <f>'SRMC Request'!AH4</f>
        <v>0</v>
      </c>
      <c r="AK5" s="483"/>
      <c r="AL5" s="483"/>
      <c r="AM5" s="483"/>
      <c r="AN5" s="483"/>
      <c r="AO5" s="483"/>
      <c r="AP5" s="483"/>
      <c r="AQ5" s="201"/>
      <c r="AR5" s="201"/>
      <c r="AS5" s="201"/>
      <c r="AT5" s="201"/>
      <c r="AU5" s="201"/>
      <c r="AV5" s="201"/>
      <c r="AW5" s="202"/>
    </row>
    <row r="6" spans="1:51" ht="13.5" customHeight="1" x14ac:dyDescent="0.25">
      <c r="A6" s="200" t="s">
        <v>245</v>
      </c>
      <c r="B6" s="201"/>
      <c r="C6" s="201"/>
      <c r="D6" s="201"/>
      <c r="E6" s="201"/>
      <c r="F6" s="432">
        <f>'SRMC Request'!E5</f>
        <v>0</v>
      </c>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299"/>
      <c r="AR6" s="299"/>
      <c r="AS6" s="299"/>
      <c r="AT6" s="299"/>
      <c r="AU6" s="299"/>
      <c r="AV6" s="299"/>
      <c r="AW6" s="400"/>
    </row>
    <row r="7" spans="1:51" ht="13.5" customHeight="1" x14ac:dyDescent="0.25">
      <c r="A7" s="200" t="s">
        <v>1</v>
      </c>
      <c r="B7" s="201"/>
      <c r="C7" s="201"/>
      <c r="D7" s="201"/>
      <c r="E7" s="201"/>
      <c r="F7" s="432">
        <f>'SRMC Request'!E6</f>
        <v>0</v>
      </c>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299"/>
      <c r="AR7" s="299"/>
      <c r="AS7" s="299"/>
      <c r="AT7" s="299"/>
      <c r="AU7" s="299"/>
      <c r="AV7" s="299"/>
      <c r="AW7" s="400"/>
    </row>
    <row r="8" spans="1:51" ht="9" customHeight="1" x14ac:dyDescent="0.25">
      <c r="A8" s="200"/>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2"/>
    </row>
    <row r="9" spans="1:51" ht="13" x14ac:dyDescent="0.3">
      <c r="A9" s="438" t="s">
        <v>41</v>
      </c>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201"/>
      <c r="AR9" s="201"/>
      <c r="AS9" s="201"/>
      <c r="AT9" s="201"/>
      <c r="AU9" s="201"/>
      <c r="AV9" s="201"/>
      <c r="AW9" s="202"/>
    </row>
    <row r="10" spans="1:51" ht="13.5" customHeight="1" x14ac:dyDescent="0.25">
      <c r="A10" s="200" t="s">
        <v>3</v>
      </c>
      <c r="B10" s="201"/>
      <c r="C10" s="201"/>
      <c r="D10" s="432">
        <f>'SRMC Request'!D9</f>
        <v>0</v>
      </c>
      <c r="E10" s="432"/>
      <c r="F10" s="432"/>
      <c r="G10" s="432"/>
      <c r="H10" s="432"/>
      <c r="I10" s="432"/>
      <c r="J10" s="432"/>
      <c r="K10" s="432"/>
      <c r="L10" s="432"/>
      <c r="M10" s="432"/>
      <c r="N10" s="432"/>
      <c r="O10" s="432"/>
      <c r="P10" s="432"/>
      <c r="Q10" s="432"/>
      <c r="R10" s="432"/>
      <c r="S10" s="432"/>
      <c r="T10" s="432"/>
      <c r="U10" s="432"/>
      <c r="W10" s="208" t="s">
        <v>12</v>
      </c>
      <c r="X10" s="208"/>
      <c r="Y10" s="208"/>
      <c r="Z10" s="432">
        <f>'SRMC Request'!X9</f>
        <v>0</v>
      </c>
      <c r="AA10" s="432"/>
      <c r="AB10" s="432"/>
      <c r="AC10" s="432"/>
      <c r="AD10" s="432"/>
      <c r="AE10" s="432"/>
      <c r="AF10" s="432"/>
      <c r="AG10" s="432"/>
      <c r="AH10" s="432"/>
      <c r="AI10" s="432"/>
      <c r="AJ10" s="432"/>
      <c r="AK10" s="432"/>
      <c r="AL10" s="432"/>
      <c r="AM10" s="432"/>
      <c r="AN10" s="432"/>
      <c r="AO10" s="432"/>
      <c r="AP10" s="432"/>
      <c r="AQ10" s="201"/>
      <c r="AR10" s="201"/>
      <c r="AS10" s="201"/>
      <c r="AT10" s="201"/>
      <c r="AU10" s="201"/>
      <c r="AV10" s="201"/>
      <c r="AW10" s="202"/>
    </row>
    <row r="11" spans="1:51" ht="13.5" customHeight="1" x14ac:dyDescent="0.25">
      <c r="A11" s="200" t="s">
        <v>4</v>
      </c>
      <c r="B11" s="201"/>
      <c r="C11" s="201"/>
      <c r="D11" s="424">
        <f>'SRMC Request'!D10</f>
        <v>0</v>
      </c>
      <c r="E11" s="424"/>
      <c r="F11" s="424"/>
      <c r="G11" s="424"/>
      <c r="H11" s="424"/>
      <c r="I11" s="424"/>
      <c r="J11" s="424"/>
      <c r="K11" s="424"/>
      <c r="L11" s="424"/>
      <c r="M11" s="424"/>
      <c r="N11" s="424"/>
      <c r="O11" s="424"/>
      <c r="P11" s="424"/>
      <c r="Q11" s="424"/>
      <c r="R11" s="424"/>
      <c r="S11" s="424"/>
      <c r="T11" s="424"/>
      <c r="U11" s="424"/>
      <c r="V11" s="208" t="s">
        <v>13</v>
      </c>
      <c r="W11" s="208"/>
      <c r="X11" s="208"/>
      <c r="Y11" s="208"/>
      <c r="Z11" s="424">
        <f>'SRMC Request'!X10</f>
        <v>0</v>
      </c>
      <c r="AA11" s="424"/>
      <c r="AB11" s="424"/>
      <c r="AC11" s="424"/>
      <c r="AD11" s="424"/>
      <c r="AE11" s="424"/>
      <c r="AF11" s="424"/>
      <c r="AG11" s="424"/>
      <c r="AH11" s="424"/>
      <c r="AI11" s="424"/>
      <c r="AJ11" s="424"/>
      <c r="AK11" s="424"/>
      <c r="AL11" s="424"/>
      <c r="AM11" s="424"/>
      <c r="AN11" s="424"/>
      <c r="AO11" s="424"/>
      <c r="AP11" s="424"/>
      <c r="AQ11" s="201"/>
      <c r="AR11" s="201"/>
      <c r="AS11" s="201"/>
      <c r="AT11" s="201"/>
      <c r="AU11" s="201"/>
      <c r="AV11" s="201"/>
      <c r="AW11" s="202"/>
    </row>
    <row r="12" spans="1:51" ht="13.5" customHeight="1" x14ac:dyDescent="0.25">
      <c r="A12" s="200" t="s">
        <v>5</v>
      </c>
      <c r="B12" s="201"/>
      <c r="C12" s="201"/>
      <c r="D12" s="464">
        <f>'SRMC Request'!D11</f>
        <v>0</v>
      </c>
      <c r="E12" s="464"/>
      <c r="F12" s="464"/>
      <c r="G12" s="464"/>
      <c r="H12" s="464"/>
      <c r="I12" s="464"/>
      <c r="J12" s="464"/>
      <c r="K12" s="464"/>
      <c r="L12" s="464"/>
      <c r="M12" s="464"/>
      <c r="N12" s="464"/>
      <c r="O12" s="464"/>
      <c r="P12" s="464"/>
      <c r="Q12" s="464"/>
      <c r="R12" s="464"/>
      <c r="S12" s="464"/>
      <c r="T12" s="464"/>
      <c r="U12" s="464"/>
      <c r="W12" s="208" t="s">
        <v>14</v>
      </c>
      <c r="X12" s="208"/>
      <c r="Y12" s="208"/>
      <c r="Z12" s="465">
        <f>'SRMC Request'!X11</f>
        <v>0</v>
      </c>
      <c r="AA12" s="432"/>
      <c r="AB12" s="432"/>
      <c r="AC12" s="432"/>
      <c r="AD12" s="432"/>
      <c r="AE12" s="432"/>
      <c r="AF12" s="432"/>
      <c r="AG12" s="432"/>
      <c r="AH12" s="432"/>
      <c r="AI12" s="432"/>
      <c r="AJ12" s="432"/>
      <c r="AK12" s="432"/>
      <c r="AL12" s="432"/>
      <c r="AM12" s="432"/>
      <c r="AN12" s="432"/>
      <c r="AO12" s="432"/>
      <c r="AP12" s="432"/>
      <c r="AQ12" s="201"/>
      <c r="AR12" s="201"/>
      <c r="AS12" s="201"/>
      <c r="AT12" s="201"/>
      <c r="AU12" s="201"/>
      <c r="AV12" s="201"/>
      <c r="AW12" s="202"/>
    </row>
    <row r="13" spans="1:51" ht="7.75" customHeight="1" x14ac:dyDescent="0.25">
      <c r="A13" s="200"/>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2"/>
    </row>
    <row r="14" spans="1:51" ht="13" x14ac:dyDescent="0.3">
      <c r="A14" s="438" t="s">
        <v>150</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52"/>
    </row>
    <row r="15" spans="1:51" ht="9" customHeight="1" thickBot="1" x14ac:dyDescent="0.3">
      <c r="A15" s="200"/>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2"/>
    </row>
    <row r="16" spans="1:51" ht="13" x14ac:dyDescent="0.3">
      <c r="A16" s="487" t="s">
        <v>151</v>
      </c>
      <c r="B16" s="488"/>
      <c r="C16" s="488"/>
      <c r="D16" s="488"/>
      <c r="E16" s="488"/>
      <c r="F16" s="488"/>
      <c r="G16" s="488"/>
      <c r="H16" s="488"/>
      <c r="I16" s="488"/>
      <c r="J16" s="488"/>
      <c r="K16" s="488"/>
      <c r="L16" s="488"/>
      <c r="M16" s="488"/>
      <c r="N16" s="488"/>
      <c r="O16" s="488"/>
      <c r="P16" s="488"/>
      <c r="Q16" s="488"/>
      <c r="R16" s="488"/>
      <c r="S16" s="488"/>
      <c r="T16" s="488"/>
      <c r="U16" s="488"/>
      <c r="V16" s="488"/>
      <c r="W16" s="488"/>
      <c r="X16" s="480" t="s">
        <v>158</v>
      </c>
      <c r="Y16" s="480"/>
      <c r="Z16" s="480" t="s">
        <v>35</v>
      </c>
      <c r="AA16" s="480"/>
      <c r="AB16" s="480"/>
      <c r="AC16" s="480"/>
      <c r="AD16" s="480"/>
      <c r="AE16" s="480"/>
      <c r="AF16" s="480" t="s">
        <v>23</v>
      </c>
      <c r="AG16" s="480"/>
      <c r="AH16" s="480"/>
      <c r="AI16" s="480"/>
      <c r="AJ16" s="480"/>
      <c r="AK16" s="480"/>
      <c r="AL16" s="474"/>
      <c r="AM16" s="474"/>
      <c r="AN16" s="474"/>
      <c r="AO16" s="480" t="s">
        <v>193</v>
      </c>
      <c r="AP16" s="480"/>
      <c r="AQ16" s="480"/>
      <c r="AR16" s="480"/>
      <c r="AS16" s="480"/>
      <c r="AT16" s="480"/>
      <c r="AU16" s="76"/>
      <c r="AV16" s="76"/>
      <c r="AW16" s="77" t="s">
        <v>159</v>
      </c>
      <c r="AX16" s="69"/>
      <c r="AY16" s="446" t="s">
        <v>272</v>
      </c>
    </row>
    <row r="17" spans="1:51" ht="15" customHeight="1" x14ac:dyDescent="0.25">
      <c r="A17" s="453" t="s">
        <v>181</v>
      </c>
      <c r="B17" s="454"/>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5"/>
      <c r="AL17" s="201"/>
      <c r="AM17" s="201"/>
      <c r="AN17" s="201"/>
      <c r="AO17" s="456"/>
      <c r="AP17" s="457"/>
      <c r="AQ17" s="457"/>
      <c r="AR17" s="457"/>
      <c r="AS17" s="457"/>
      <c r="AT17" s="457"/>
      <c r="AU17" s="457"/>
      <c r="AV17" s="457"/>
      <c r="AW17" s="458"/>
      <c r="AX17" s="18"/>
      <c r="AY17" s="447"/>
    </row>
    <row r="18" spans="1:51" ht="15" customHeight="1" x14ac:dyDescent="0.25">
      <c r="A18" s="29"/>
      <c r="B18" s="476" t="s">
        <v>182</v>
      </c>
      <c r="C18" s="477"/>
      <c r="D18" s="477"/>
      <c r="E18" s="477"/>
      <c r="F18" s="477"/>
      <c r="G18" s="477"/>
      <c r="H18" s="477"/>
      <c r="I18" s="477"/>
      <c r="J18" s="477"/>
      <c r="K18" s="477"/>
      <c r="L18" s="477"/>
      <c r="M18" s="477"/>
      <c r="N18" s="477"/>
      <c r="O18" s="477"/>
      <c r="P18" s="477"/>
      <c r="Q18" s="477"/>
      <c r="R18" s="477"/>
      <c r="S18" s="477"/>
      <c r="T18" s="477"/>
      <c r="U18" s="477"/>
      <c r="V18" s="477"/>
      <c r="W18" s="477"/>
      <c r="X18" s="461"/>
      <c r="Y18" s="461"/>
      <c r="Z18" s="462"/>
      <c r="AA18" s="462"/>
      <c r="AB18" s="462"/>
      <c r="AC18" s="462"/>
      <c r="AD18" s="462"/>
      <c r="AE18" s="462"/>
      <c r="AF18" s="463">
        <f t="shared" ref="AF18:AF22" si="0">X18*Z18</f>
        <v>0</v>
      </c>
      <c r="AG18" s="463"/>
      <c r="AH18" s="463"/>
      <c r="AI18" s="463"/>
      <c r="AJ18" s="463"/>
      <c r="AK18" s="463"/>
      <c r="AL18" s="201"/>
      <c r="AM18" s="201"/>
      <c r="AN18" s="201"/>
      <c r="AO18" s="463">
        <f t="shared" ref="AO18:AO22" si="1">AF18</f>
        <v>0</v>
      </c>
      <c r="AP18" s="463"/>
      <c r="AQ18" s="463"/>
      <c r="AR18" s="463"/>
      <c r="AS18" s="463"/>
      <c r="AT18" s="463"/>
      <c r="AU18" s="58"/>
      <c r="AV18" s="58"/>
      <c r="AW18" s="30">
        <f t="shared" ref="AW18:AW22" si="2">AO18</f>
        <v>0</v>
      </c>
      <c r="AX18" s="18"/>
      <c r="AY18" s="447"/>
    </row>
    <row r="19" spans="1:51" ht="15" customHeight="1" x14ac:dyDescent="0.25">
      <c r="A19" s="29"/>
      <c r="B19" s="476" t="s">
        <v>183</v>
      </c>
      <c r="C19" s="477"/>
      <c r="D19" s="477"/>
      <c r="E19" s="477"/>
      <c r="F19" s="477"/>
      <c r="G19" s="477"/>
      <c r="H19" s="477"/>
      <c r="I19" s="477"/>
      <c r="J19" s="477"/>
      <c r="K19" s="477"/>
      <c r="L19" s="477"/>
      <c r="M19" s="477"/>
      <c r="N19" s="477"/>
      <c r="O19" s="477"/>
      <c r="P19" s="477"/>
      <c r="Q19" s="477"/>
      <c r="R19" s="477"/>
      <c r="S19" s="477"/>
      <c r="T19" s="477"/>
      <c r="U19" s="477"/>
      <c r="V19" s="477"/>
      <c r="W19" s="477"/>
      <c r="X19" s="461"/>
      <c r="Y19" s="461"/>
      <c r="Z19" s="462"/>
      <c r="AA19" s="462"/>
      <c r="AB19" s="462"/>
      <c r="AC19" s="462"/>
      <c r="AD19" s="462"/>
      <c r="AE19" s="462"/>
      <c r="AF19" s="463">
        <f t="shared" si="0"/>
        <v>0</v>
      </c>
      <c r="AG19" s="463"/>
      <c r="AH19" s="463"/>
      <c r="AI19" s="463"/>
      <c r="AJ19" s="463"/>
      <c r="AK19" s="463"/>
      <c r="AL19" s="201"/>
      <c r="AM19" s="201"/>
      <c r="AN19" s="201"/>
      <c r="AO19" s="463">
        <f t="shared" si="1"/>
        <v>0</v>
      </c>
      <c r="AP19" s="463"/>
      <c r="AQ19" s="463"/>
      <c r="AR19" s="463"/>
      <c r="AS19" s="463"/>
      <c r="AT19" s="463"/>
      <c r="AU19" s="58"/>
      <c r="AV19" s="58"/>
      <c r="AW19" s="30">
        <f t="shared" si="2"/>
        <v>0</v>
      </c>
      <c r="AX19" s="18"/>
      <c r="AY19" s="447"/>
    </row>
    <row r="20" spans="1:51" ht="15" customHeight="1" x14ac:dyDescent="0.25">
      <c r="A20" s="354" t="s">
        <v>191</v>
      </c>
      <c r="B20" s="355"/>
      <c r="C20" s="355"/>
      <c r="D20" s="355"/>
      <c r="E20" s="355"/>
      <c r="F20" s="355"/>
      <c r="G20" s="355"/>
      <c r="H20" s="355"/>
      <c r="I20" s="355"/>
      <c r="J20" s="355"/>
      <c r="K20" s="355"/>
      <c r="L20" s="355"/>
      <c r="M20" s="355"/>
      <c r="N20" s="355"/>
      <c r="O20" s="355"/>
      <c r="P20" s="355"/>
      <c r="Q20" s="355"/>
      <c r="R20" s="355"/>
      <c r="S20" s="355"/>
      <c r="T20" s="355"/>
      <c r="U20" s="355"/>
      <c r="V20" s="355"/>
      <c r="W20" s="355"/>
      <c r="X20" s="461"/>
      <c r="Y20" s="461"/>
      <c r="Z20" s="462"/>
      <c r="AA20" s="462"/>
      <c r="AB20" s="462"/>
      <c r="AC20" s="462"/>
      <c r="AD20" s="462"/>
      <c r="AE20" s="462"/>
      <c r="AF20" s="463">
        <f t="shared" si="0"/>
        <v>0</v>
      </c>
      <c r="AG20" s="463"/>
      <c r="AH20" s="463"/>
      <c r="AI20" s="463"/>
      <c r="AJ20" s="463"/>
      <c r="AK20" s="463"/>
      <c r="AL20" s="201"/>
      <c r="AM20" s="201"/>
      <c r="AN20" s="201"/>
      <c r="AO20" s="463">
        <f t="shared" si="1"/>
        <v>0</v>
      </c>
      <c r="AP20" s="463"/>
      <c r="AQ20" s="463"/>
      <c r="AR20" s="463"/>
      <c r="AS20" s="463"/>
      <c r="AT20" s="463"/>
      <c r="AU20" s="58"/>
      <c r="AV20" s="58"/>
      <c r="AW20" s="30">
        <f t="shared" si="2"/>
        <v>0</v>
      </c>
      <c r="AX20" s="18"/>
      <c r="AY20" s="447"/>
    </row>
    <row r="21" spans="1:51" ht="15" customHeight="1" x14ac:dyDescent="0.25">
      <c r="A21" s="354" t="s">
        <v>192</v>
      </c>
      <c r="B21" s="355"/>
      <c r="C21" s="355"/>
      <c r="D21" s="355"/>
      <c r="E21" s="355"/>
      <c r="F21" s="355"/>
      <c r="G21" s="355"/>
      <c r="H21" s="355"/>
      <c r="I21" s="355"/>
      <c r="J21" s="355"/>
      <c r="K21" s="355"/>
      <c r="L21" s="355"/>
      <c r="M21" s="355"/>
      <c r="N21" s="355"/>
      <c r="O21" s="355"/>
      <c r="P21" s="355"/>
      <c r="Q21" s="355"/>
      <c r="R21" s="355"/>
      <c r="S21" s="355"/>
      <c r="T21" s="355"/>
      <c r="U21" s="355"/>
      <c r="V21" s="355"/>
      <c r="W21" s="355"/>
      <c r="X21" s="461"/>
      <c r="Y21" s="461"/>
      <c r="Z21" s="462"/>
      <c r="AA21" s="462"/>
      <c r="AB21" s="462"/>
      <c r="AC21" s="462"/>
      <c r="AD21" s="462"/>
      <c r="AE21" s="462"/>
      <c r="AF21" s="463">
        <f t="shared" si="0"/>
        <v>0</v>
      </c>
      <c r="AG21" s="463"/>
      <c r="AH21" s="463"/>
      <c r="AI21" s="463"/>
      <c r="AJ21" s="463"/>
      <c r="AK21" s="463"/>
      <c r="AL21" s="201"/>
      <c r="AM21" s="201"/>
      <c r="AN21" s="201"/>
      <c r="AO21" s="463">
        <f t="shared" si="1"/>
        <v>0</v>
      </c>
      <c r="AP21" s="463"/>
      <c r="AQ21" s="463"/>
      <c r="AR21" s="463"/>
      <c r="AS21" s="463"/>
      <c r="AT21" s="463"/>
      <c r="AU21" s="58"/>
      <c r="AV21" s="58"/>
      <c r="AW21" s="30">
        <f t="shared" si="2"/>
        <v>0</v>
      </c>
      <c r="AX21" s="18"/>
      <c r="AY21" s="447"/>
    </row>
    <row r="22" spans="1:51" ht="15" customHeight="1" x14ac:dyDescent="0.25">
      <c r="A22" s="354" t="s">
        <v>184</v>
      </c>
      <c r="B22" s="355"/>
      <c r="C22" s="355"/>
      <c r="D22" s="355"/>
      <c r="E22" s="355"/>
      <c r="F22" s="355"/>
      <c r="G22" s="355"/>
      <c r="H22" s="355"/>
      <c r="I22" s="355"/>
      <c r="J22" s="355"/>
      <c r="K22" s="355"/>
      <c r="L22" s="355"/>
      <c r="M22" s="355"/>
      <c r="N22" s="355"/>
      <c r="O22" s="355"/>
      <c r="P22" s="355"/>
      <c r="Q22" s="355"/>
      <c r="R22" s="355"/>
      <c r="S22" s="355"/>
      <c r="T22" s="355"/>
      <c r="U22" s="355"/>
      <c r="V22" s="355"/>
      <c r="W22" s="355"/>
      <c r="X22" s="461"/>
      <c r="Y22" s="461"/>
      <c r="Z22" s="462"/>
      <c r="AA22" s="462"/>
      <c r="AB22" s="462"/>
      <c r="AC22" s="462"/>
      <c r="AD22" s="462"/>
      <c r="AE22" s="462"/>
      <c r="AF22" s="463">
        <f t="shared" si="0"/>
        <v>0</v>
      </c>
      <c r="AG22" s="463"/>
      <c r="AH22" s="463"/>
      <c r="AI22" s="463"/>
      <c r="AJ22" s="463"/>
      <c r="AK22" s="463"/>
      <c r="AL22" s="201"/>
      <c r="AM22" s="201"/>
      <c r="AN22" s="201"/>
      <c r="AO22" s="463">
        <f t="shared" si="1"/>
        <v>0</v>
      </c>
      <c r="AP22" s="463"/>
      <c r="AQ22" s="463"/>
      <c r="AR22" s="463"/>
      <c r="AS22" s="463"/>
      <c r="AT22" s="463"/>
      <c r="AU22" s="58"/>
      <c r="AV22" s="58"/>
      <c r="AW22" s="30">
        <f t="shared" si="2"/>
        <v>0</v>
      </c>
      <c r="AX22" s="18"/>
      <c r="AY22" s="447"/>
    </row>
    <row r="23" spans="1:51" ht="15" customHeight="1" x14ac:dyDescent="0.3">
      <c r="A23" s="503" t="s">
        <v>152</v>
      </c>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478">
        <f>SUM(AF18:AK22)</f>
        <v>0</v>
      </c>
      <c r="AG23" s="479"/>
      <c r="AH23" s="479"/>
      <c r="AI23" s="479"/>
      <c r="AJ23" s="479"/>
      <c r="AK23" s="479"/>
      <c r="AL23" s="295"/>
      <c r="AM23" s="295"/>
      <c r="AN23" s="295"/>
      <c r="AO23" s="475">
        <f>SUM(AO18:AT22)</f>
        <v>0</v>
      </c>
      <c r="AP23" s="475"/>
      <c r="AQ23" s="475"/>
      <c r="AR23" s="475"/>
      <c r="AS23" s="475"/>
      <c r="AT23" s="475"/>
      <c r="AU23" s="59"/>
      <c r="AV23" s="59"/>
      <c r="AW23" s="31">
        <f>SUM(AW18:AW22)</f>
        <v>0</v>
      </c>
      <c r="AX23" s="18"/>
      <c r="AY23" s="447"/>
    </row>
    <row r="24" spans="1:51" ht="9" customHeight="1" x14ac:dyDescent="0.25">
      <c r="A24" s="354"/>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486"/>
      <c r="AL24" s="201"/>
      <c r="AM24" s="201"/>
      <c r="AN24" s="201"/>
      <c r="AO24" s="492"/>
      <c r="AP24" s="355"/>
      <c r="AQ24" s="355"/>
      <c r="AR24" s="355"/>
      <c r="AS24" s="355"/>
      <c r="AT24" s="355"/>
      <c r="AU24" s="355"/>
      <c r="AV24" s="355"/>
      <c r="AW24" s="493"/>
      <c r="AX24" s="18"/>
      <c r="AY24" s="447"/>
    </row>
    <row r="25" spans="1:51" ht="15" customHeight="1" x14ac:dyDescent="0.3">
      <c r="A25" s="510" t="s">
        <v>161</v>
      </c>
      <c r="B25" s="479"/>
      <c r="C25" s="479"/>
      <c r="D25" s="479"/>
      <c r="E25" s="479"/>
      <c r="F25" s="479"/>
      <c r="G25" s="479"/>
      <c r="H25" s="479"/>
      <c r="I25" s="479"/>
      <c r="J25" s="479"/>
      <c r="K25" s="479"/>
      <c r="L25" s="479"/>
      <c r="M25" s="479"/>
      <c r="N25" s="479"/>
      <c r="O25" s="479"/>
      <c r="P25" s="479"/>
      <c r="Q25" s="479"/>
      <c r="R25" s="479"/>
      <c r="S25" s="479"/>
      <c r="T25" s="479"/>
      <c r="U25" s="479"/>
      <c r="V25" s="479"/>
      <c r="W25" s="479"/>
      <c r="X25" s="499" t="s">
        <v>158</v>
      </c>
      <c r="Y25" s="499"/>
      <c r="Z25" s="485" t="s">
        <v>35</v>
      </c>
      <c r="AA25" s="485"/>
      <c r="AB25" s="485"/>
      <c r="AC25" s="485"/>
      <c r="AD25" s="485"/>
      <c r="AE25" s="485"/>
      <c r="AF25" s="485" t="s">
        <v>23</v>
      </c>
      <c r="AG25" s="485"/>
      <c r="AH25" s="485"/>
      <c r="AI25" s="485"/>
      <c r="AJ25" s="485"/>
      <c r="AK25" s="485"/>
      <c r="AL25" s="201"/>
      <c r="AM25" s="201"/>
      <c r="AN25" s="201"/>
      <c r="AO25" s="473"/>
      <c r="AP25" s="473"/>
      <c r="AQ25" s="473"/>
      <c r="AR25" s="473"/>
      <c r="AS25" s="473"/>
      <c r="AT25" s="473"/>
      <c r="AU25" s="25" t="s">
        <v>59</v>
      </c>
      <c r="AV25" s="25" t="s">
        <v>180</v>
      </c>
      <c r="AW25" s="32" t="s">
        <v>159</v>
      </c>
      <c r="AX25" s="18"/>
      <c r="AY25" s="447"/>
    </row>
    <row r="26" spans="1:51" ht="15" customHeight="1" x14ac:dyDescent="0.25">
      <c r="A26" s="453" t="s">
        <v>185</v>
      </c>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5"/>
      <c r="AL26" s="201"/>
      <c r="AM26" s="201"/>
      <c r="AN26" s="201"/>
      <c r="AO26" s="456"/>
      <c r="AP26" s="457"/>
      <c r="AQ26" s="457"/>
      <c r="AR26" s="457"/>
      <c r="AS26" s="457"/>
      <c r="AT26" s="457"/>
      <c r="AU26" s="457"/>
      <c r="AV26" s="457"/>
      <c r="AW26" s="458"/>
      <c r="AX26" s="18"/>
      <c r="AY26" s="447"/>
    </row>
    <row r="27" spans="1:51" ht="13" x14ac:dyDescent="0.3">
      <c r="A27" s="29"/>
      <c r="B27" s="459" t="s">
        <v>197</v>
      </c>
      <c r="C27" s="460"/>
      <c r="D27" s="460"/>
      <c r="E27" s="460"/>
      <c r="F27" s="460"/>
      <c r="G27" s="460"/>
      <c r="H27" s="460"/>
      <c r="I27" s="460"/>
      <c r="J27" s="460"/>
      <c r="K27" s="460"/>
      <c r="L27" s="460"/>
      <c r="M27" s="460"/>
      <c r="N27" s="460"/>
      <c r="O27" s="460"/>
      <c r="P27" s="460"/>
      <c r="Q27" s="460"/>
      <c r="R27" s="460"/>
      <c r="S27" s="460"/>
      <c r="T27" s="460"/>
      <c r="U27" s="460"/>
      <c r="V27" s="460"/>
      <c r="W27" s="460"/>
      <c r="X27" s="461"/>
      <c r="Y27" s="461"/>
      <c r="Z27" s="462"/>
      <c r="AA27" s="462"/>
      <c r="AB27" s="462"/>
      <c r="AC27" s="462"/>
      <c r="AD27" s="462"/>
      <c r="AE27" s="462"/>
      <c r="AF27" s="463">
        <f t="shared" ref="AF27:AF28" si="3">X27*Z27</f>
        <v>0</v>
      </c>
      <c r="AG27" s="463"/>
      <c r="AH27" s="463"/>
      <c r="AI27" s="463"/>
      <c r="AJ27" s="463"/>
      <c r="AK27" s="463"/>
      <c r="AL27" s="201"/>
      <c r="AM27" s="201"/>
      <c r="AN27" s="201"/>
      <c r="AO27" s="449"/>
      <c r="AP27" s="450"/>
      <c r="AQ27" s="450"/>
      <c r="AR27" s="450"/>
      <c r="AS27" s="450"/>
      <c r="AT27" s="451"/>
      <c r="AU27" s="68"/>
      <c r="AV27" s="68"/>
      <c r="AW27" s="30">
        <f t="shared" ref="AW27:AW28" si="4">SUM(AU27:AV27)</f>
        <v>0</v>
      </c>
      <c r="AX27" s="18"/>
      <c r="AY27" s="447"/>
    </row>
    <row r="28" spans="1:51" ht="13" x14ac:dyDescent="0.3">
      <c r="A28" s="29"/>
      <c r="B28" s="459" t="s">
        <v>187</v>
      </c>
      <c r="C28" s="460"/>
      <c r="D28" s="460"/>
      <c r="E28" s="460"/>
      <c r="F28" s="460"/>
      <c r="G28" s="460"/>
      <c r="H28" s="460"/>
      <c r="I28" s="460"/>
      <c r="J28" s="460"/>
      <c r="K28" s="460"/>
      <c r="L28" s="460"/>
      <c r="M28" s="460"/>
      <c r="N28" s="460"/>
      <c r="O28" s="460"/>
      <c r="P28" s="460"/>
      <c r="Q28" s="460"/>
      <c r="R28" s="460"/>
      <c r="S28" s="460"/>
      <c r="T28" s="460"/>
      <c r="U28" s="460"/>
      <c r="V28" s="460"/>
      <c r="W28" s="460"/>
      <c r="X28" s="461"/>
      <c r="Y28" s="461"/>
      <c r="Z28" s="462"/>
      <c r="AA28" s="462"/>
      <c r="AB28" s="462"/>
      <c r="AC28" s="462"/>
      <c r="AD28" s="462"/>
      <c r="AE28" s="462"/>
      <c r="AF28" s="463">
        <f t="shared" si="3"/>
        <v>0</v>
      </c>
      <c r="AG28" s="463"/>
      <c r="AH28" s="463"/>
      <c r="AI28" s="463"/>
      <c r="AJ28" s="463"/>
      <c r="AK28" s="463"/>
      <c r="AL28" s="201"/>
      <c r="AM28" s="201"/>
      <c r="AN28" s="201"/>
      <c r="AO28" s="449"/>
      <c r="AP28" s="450"/>
      <c r="AQ28" s="450"/>
      <c r="AR28" s="450"/>
      <c r="AS28" s="450"/>
      <c r="AT28" s="451"/>
      <c r="AU28" s="68"/>
      <c r="AV28" s="68"/>
      <c r="AW28" s="30">
        <f t="shared" si="4"/>
        <v>0</v>
      </c>
      <c r="AX28" s="18"/>
      <c r="AY28" s="447"/>
    </row>
    <row r="29" spans="1:51" ht="15" customHeight="1" x14ac:dyDescent="0.3">
      <c r="A29" s="354" t="s">
        <v>188</v>
      </c>
      <c r="B29" s="355"/>
      <c r="C29" s="355"/>
      <c r="D29" s="355"/>
      <c r="E29" s="355"/>
      <c r="F29" s="355"/>
      <c r="G29" s="355"/>
      <c r="H29" s="355"/>
      <c r="I29" s="355"/>
      <c r="J29" s="355"/>
      <c r="K29" s="355"/>
      <c r="L29" s="355"/>
      <c r="M29" s="355"/>
      <c r="N29" s="355"/>
      <c r="O29" s="355"/>
      <c r="P29" s="355"/>
      <c r="Q29" s="355"/>
      <c r="R29" s="355"/>
      <c r="S29" s="355"/>
      <c r="T29" s="355"/>
      <c r="U29" s="355"/>
      <c r="V29" s="355"/>
      <c r="W29" s="355"/>
      <c r="X29" s="461"/>
      <c r="Y29" s="461"/>
      <c r="Z29" s="462"/>
      <c r="AA29" s="462"/>
      <c r="AB29" s="462"/>
      <c r="AC29" s="462"/>
      <c r="AD29" s="462"/>
      <c r="AE29" s="462"/>
      <c r="AF29" s="463">
        <f>X29*Z29</f>
        <v>0</v>
      </c>
      <c r="AG29" s="463"/>
      <c r="AH29" s="463"/>
      <c r="AI29" s="463"/>
      <c r="AJ29" s="463"/>
      <c r="AK29" s="463"/>
      <c r="AL29" s="201"/>
      <c r="AM29" s="201"/>
      <c r="AN29" s="201"/>
      <c r="AO29" s="466"/>
      <c r="AP29" s="466"/>
      <c r="AQ29" s="466"/>
      <c r="AR29" s="466"/>
      <c r="AS29" s="466"/>
      <c r="AT29" s="466"/>
      <c r="AU29" s="68"/>
      <c r="AV29" s="68"/>
      <c r="AW29" s="30">
        <f>SUM(AU29:AV29)</f>
        <v>0</v>
      </c>
      <c r="AX29" s="18"/>
      <c r="AY29" s="447"/>
    </row>
    <row r="30" spans="1:51" ht="15" customHeight="1" x14ac:dyDescent="0.3">
      <c r="A30" s="354" t="s">
        <v>189</v>
      </c>
      <c r="B30" s="355"/>
      <c r="C30" s="355"/>
      <c r="D30" s="355"/>
      <c r="E30" s="355"/>
      <c r="F30" s="355"/>
      <c r="G30" s="355"/>
      <c r="H30" s="355"/>
      <c r="I30" s="355"/>
      <c r="J30" s="355"/>
      <c r="K30" s="355"/>
      <c r="L30" s="355"/>
      <c r="M30" s="355"/>
      <c r="N30" s="355"/>
      <c r="O30" s="355"/>
      <c r="P30" s="355"/>
      <c r="Q30" s="355"/>
      <c r="R30" s="355"/>
      <c r="S30" s="355"/>
      <c r="T30" s="355"/>
      <c r="U30" s="355"/>
      <c r="V30" s="355"/>
      <c r="W30" s="355"/>
      <c r="X30" s="461"/>
      <c r="Y30" s="461"/>
      <c r="Z30" s="462"/>
      <c r="AA30" s="462"/>
      <c r="AB30" s="462"/>
      <c r="AC30" s="462"/>
      <c r="AD30" s="462"/>
      <c r="AE30" s="462"/>
      <c r="AF30" s="463">
        <f t="shared" ref="AF30:AF31" si="5">X30*Z30</f>
        <v>0</v>
      </c>
      <c r="AG30" s="463"/>
      <c r="AH30" s="463"/>
      <c r="AI30" s="463"/>
      <c r="AJ30" s="463"/>
      <c r="AK30" s="463"/>
      <c r="AL30" s="201"/>
      <c r="AM30" s="201"/>
      <c r="AN30" s="201"/>
      <c r="AO30" s="466"/>
      <c r="AP30" s="466"/>
      <c r="AQ30" s="466"/>
      <c r="AR30" s="466"/>
      <c r="AS30" s="466"/>
      <c r="AT30" s="466"/>
      <c r="AU30" s="68"/>
      <c r="AV30" s="68"/>
      <c r="AW30" s="30">
        <f t="shared" ref="AW30:AW31" si="6">SUM(AU30:AV30)</f>
        <v>0</v>
      </c>
      <c r="AX30" s="18"/>
      <c r="AY30" s="447"/>
    </row>
    <row r="31" spans="1:51" ht="15" customHeight="1" x14ac:dyDescent="0.3">
      <c r="A31" s="354" t="s">
        <v>190</v>
      </c>
      <c r="B31" s="355"/>
      <c r="C31" s="355"/>
      <c r="D31" s="355"/>
      <c r="E31" s="355"/>
      <c r="F31" s="355"/>
      <c r="G31" s="355"/>
      <c r="H31" s="355"/>
      <c r="I31" s="355"/>
      <c r="J31" s="355"/>
      <c r="K31" s="355"/>
      <c r="L31" s="355"/>
      <c r="M31" s="355"/>
      <c r="N31" s="355"/>
      <c r="O31" s="355"/>
      <c r="P31" s="355"/>
      <c r="Q31" s="355"/>
      <c r="R31" s="355"/>
      <c r="S31" s="355"/>
      <c r="T31" s="355"/>
      <c r="U31" s="355"/>
      <c r="V31" s="355"/>
      <c r="W31" s="355"/>
      <c r="X31" s="461"/>
      <c r="Y31" s="461"/>
      <c r="Z31" s="462"/>
      <c r="AA31" s="462"/>
      <c r="AB31" s="462"/>
      <c r="AC31" s="462"/>
      <c r="AD31" s="462"/>
      <c r="AE31" s="462"/>
      <c r="AF31" s="463">
        <f t="shared" si="5"/>
        <v>0</v>
      </c>
      <c r="AG31" s="463"/>
      <c r="AH31" s="463"/>
      <c r="AI31" s="463"/>
      <c r="AJ31" s="463"/>
      <c r="AK31" s="463"/>
      <c r="AL31" s="201"/>
      <c r="AM31" s="201"/>
      <c r="AN31" s="201"/>
      <c r="AO31" s="466"/>
      <c r="AP31" s="466"/>
      <c r="AQ31" s="466"/>
      <c r="AR31" s="466"/>
      <c r="AS31" s="466"/>
      <c r="AT31" s="466"/>
      <c r="AU31" s="68"/>
      <c r="AV31" s="68"/>
      <c r="AW31" s="30">
        <f t="shared" si="6"/>
        <v>0</v>
      </c>
      <c r="AX31" s="18"/>
      <c r="AY31" s="447"/>
    </row>
    <row r="32" spans="1:51" ht="15" customHeight="1" thickBot="1" x14ac:dyDescent="0.35">
      <c r="A32" s="469" t="s">
        <v>162</v>
      </c>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67">
        <f>SUM(AF27:AK31)</f>
        <v>0</v>
      </c>
      <c r="AG32" s="468"/>
      <c r="AH32" s="468"/>
      <c r="AI32" s="468"/>
      <c r="AJ32" s="468"/>
      <c r="AK32" s="468"/>
      <c r="AL32" s="472"/>
      <c r="AM32" s="472"/>
      <c r="AN32" s="472"/>
      <c r="AO32" s="471"/>
      <c r="AP32" s="471"/>
      <c r="AQ32" s="471"/>
      <c r="AR32" s="471"/>
      <c r="AS32" s="471"/>
      <c r="AT32" s="471"/>
      <c r="AU32" s="75">
        <f>SUM(AU27:AU31)</f>
        <v>0</v>
      </c>
      <c r="AV32" s="75">
        <f>SUM(AV27:AV31)</f>
        <v>0</v>
      </c>
      <c r="AW32" s="78">
        <f>SUM(AW27:AW31)</f>
        <v>0</v>
      </c>
      <c r="AX32" s="70"/>
      <c r="AY32" s="448"/>
    </row>
    <row r="33" spans="1:51" ht="13" thickBot="1" x14ac:dyDescent="0.3">
      <c r="A33" s="496"/>
      <c r="B33" s="490"/>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7"/>
      <c r="AL33" s="201"/>
      <c r="AM33" s="201"/>
      <c r="AN33" s="201"/>
      <c r="AO33" s="489"/>
      <c r="AP33" s="490"/>
      <c r="AQ33" s="490"/>
      <c r="AR33" s="490"/>
      <c r="AS33" s="490"/>
      <c r="AT33" s="490"/>
      <c r="AU33" s="490"/>
      <c r="AV33" s="490"/>
      <c r="AW33" s="491"/>
    </row>
    <row r="34" spans="1:51" ht="13" x14ac:dyDescent="0.3">
      <c r="A34" s="487" t="s">
        <v>163</v>
      </c>
      <c r="B34" s="488"/>
      <c r="C34" s="488"/>
      <c r="D34" s="488"/>
      <c r="E34" s="488"/>
      <c r="F34" s="488"/>
      <c r="G34" s="488"/>
      <c r="H34" s="488"/>
      <c r="I34" s="488"/>
      <c r="J34" s="488"/>
      <c r="K34" s="488"/>
      <c r="L34" s="488"/>
      <c r="M34" s="488"/>
      <c r="N34" s="488"/>
      <c r="O34" s="488"/>
      <c r="P34" s="488"/>
      <c r="Q34" s="488"/>
      <c r="R34" s="488"/>
      <c r="S34" s="488"/>
      <c r="T34" s="488"/>
      <c r="U34" s="488"/>
      <c r="V34" s="488"/>
      <c r="W34" s="488"/>
      <c r="X34" s="480" t="s">
        <v>158</v>
      </c>
      <c r="Y34" s="480"/>
      <c r="Z34" s="484" t="s">
        <v>35</v>
      </c>
      <c r="AA34" s="484"/>
      <c r="AB34" s="484"/>
      <c r="AC34" s="484"/>
      <c r="AD34" s="484"/>
      <c r="AE34" s="484"/>
      <c r="AF34" s="484" t="s">
        <v>23</v>
      </c>
      <c r="AG34" s="484"/>
      <c r="AH34" s="484"/>
      <c r="AI34" s="484"/>
      <c r="AJ34" s="484"/>
      <c r="AK34" s="484"/>
      <c r="AL34" s="498"/>
      <c r="AM34" s="498"/>
      <c r="AN34" s="498"/>
      <c r="AO34" s="484" t="s">
        <v>28</v>
      </c>
      <c r="AP34" s="484"/>
      <c r="AQ34" s="484"/>
      <c r="AR34" s="484"/>
      <c r="AS34" s="484"/>
      <c r="AT34" s="484"/>
      <c r="AU34" s="74" t="s">
        <v>36</v>
      </c>
      <c r="AV34" s="74" t="s">
        <v>37</v>
      </c>
      <c r="AW34" s="79" t="s">
        <v>159</v>
      </c>
      <c r="AX34" s="69"/>
      <c r="AY34" s="446" t="s">
        <v>273</v>
      </c>
    </row>
    <row r="35" spans="1:51" ht="15" customHeight="1" x14ac:dyDescent="0.35">
      <c r="A35" s="453" t="s">
        <v>153</v>
      </c>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5"/>
      <c r="AL35" s="201"/>
      <c r="AM35" s="201"/>
      <c r="AN35" s="201"/>
      <c r="AO35" s="500"/>
      <c r="AP35" s="501"/>
      <c r="AQ35" s="501"/>
      <c r="AR35" s="501"/>
      <c r="AS35" s="501"/>
      <c r="AT35" s="501"/>
      <c r="AU35" s="501"/>
      <c r="AV35" s="501"/>
      <c r="AW35" s="502"/>
      <c r="AX35" s="18"/>
      <c r="AY35" s="447"/>
    </row>
    <row r="36" spans="1:51" ht="15" customHeight="1" x14ac:dyDescent="0.35">
      <c r="A36" s="29"/>
      <c r="B36" s="494" t="s">
        <v>154</v>
      </c>
      <c r="C36" s="495"/>
      <c r="D36" s="495"/>
      <c r="E36" s="495"/>
      <c r="F36" s="495"/>
      <c r="G36" s="495"/>
      <c r="H36" s="495"/>
      <c r="I36" s="495"/>
      <c r="J36" s="495"/>
      <c r="K36" s="495"/>
      <c r="L36" s="495"/>
      <c r="M36" s="495"/>
      <c r="N36" s="495"/>
      <c r="O36" s="495"/>
      <c r="P36" s="495"/>
      <c r="Q36" s="495"/>
      <c r="R36" s="495"/>
      <c r="S36" s="495"/>
      <c r="T36" s="495"/>
      <c r="U36" s="495"/>
      <c r="V36" s="495"/>
      <c r="W36" s="495"/>
      <c r="X36" s="461"/>
      <c r="Y36" s="461"/>
      <c r="Z36" s="462"/>
      <c r="AA36" s="462"/>
      <c r="AB36" s="462"/>
      <c r="AC36" s="462"/>
      <c r="AD36" s="462"/>
      <c r="AE36" s="462"/>
      <c r="AF36" s="463">
        <f t="shared" ref="AF36:AF40" si="7">X36*Z36</f>
        <v>0</v>
      </c>
      <c r="AG36" s="463"/>
      <c r="AH36" s="463"/>
      <c r="AI36" s="463"/>
      <c r="AJ36" s="463"/>
      <c r="AK36" s="463"/>
      <c r="AL36" s="201"/>
      <c r="AM36" s="201"/>
      <c r="AN36" s="201"/>
      <c r="AO36" s="511"/>
      <c r="AP36" s="511"/>
      <c r="AQ36" s="511"/>
      <c r="AR36" s="511"/>
      <c r="AS36" s="511"/>
      <c r="AT36" s="511"/>
      <c r="AU36" s="68"/>
      <c r="AV36" s="68"/>
      <c r="AW36" s="30">
        <f t="shared" ref="AW36:AW40" si="8">SUM(AO36:AV36)</f>
        <v>0</v>
      </c>
      <c r="AX36" s="18"/>
      <c r="AY36" s="447"/>
    </row>
    <row r="37" spans="1:51" ht="15" customHeight="1" x14ac:dyDescent="0.35">
      <c r="A37" s="29"/>
      <c r="B37" s="494" t="s">
        <v>155</v>
      </c>
      <c r="C37" s="495"/>
      <c r="D37" s="495"/>
      <c r="E37" s="495"/>
      <c r="F37" s="495"/>
      <c r="G37" s="495"/>
      <c r="H37" s="495"/>
      <c r="I37" s="495"/>
      <c r="J37" s="495"/>
      <c r="K37" s="495"/>
      <c r="L37" s="495"/>
      <c r="M37" s="495"/>
      <c r="N37" s="495"/>
      <c r="O37" s="495"/>
      <c r="P37" s="495"/>
      <c r="Q37" s="495"/>
      <c r="R37" s="495"/>
      <c r="S37" s="495"/>
      <c r="T37" s="495"/>
      <c r="U37" s="495"/>
      <c r="V37" s="495"/>
      <c r="W37" s="495"/>
      <c r="X37" s="461"/>
      <c r="Y37" s="461"/>
      <c r="Z37" s="462"/>
      <c r="AA37" s="462"/>
      <c r="AB37" s="462"/>
      <c r="AC37" s="462"/>
      <c r="AD37" s="462"/>
      <c r="AE37" s="462"/>
      <c r="AF37" s="463">
        <f t="shared" si="7"/>
        <v>0</v>
      </c>
      <c r="AG37" s="463"/>
      <c r="AH37" s="463"/>
      <c r="AI37" s="463"/>
      <c r="AJ37" s="463"/>
      <c r="AK37" s="463"/>
      <c r="AL37" s="201"/>
      <c r="AM37" s="201"/>
      <c r="AN37" s="201"/>
      <c r="AO37" s="511"/>
      <c r="AP37" s="511"/>
      <c r="AQ37" s="511"/>
      <c r="AR37" s="511"/>
      <c r="AS37" s="511"/>
      <c r="AT37" s="511"/>
      <c r="AU37" s="68"/>
      <c r="AV37" s="68"/>
      <c r="AW37" s="30">
        <f t="shared" si="8"/>
        <v>0</v>
      </c>
      <c r="AX37" s="18"/>
      <c r="AY37" s="447"/>
    </row>
    <row r="38" spans="1:51" ht="15" customHeight="1" x14ac:dyDescent="0.35">
      <c r="A38" s="354" t="s">
        <v>156</v>
      </c>
      <c r="B38" s="355"/>
      <c r="C38" s="355"/>
      <c r="D38" s="355"/>
      <c r="E38" s="355"/>
      <c r="F38" s="355"/>
      <c r="G38" s="355"/>
      <c r="H38" s="355"/>
      <c r="I38" s="355"/>
      <c r="J38" s="355"/>
      <c r="K38" s="355"/>
      <c r="L38" s="355"/>
      <c r="M38" s="355"/>
      <c r="N38" s="355"/>
      <c r="O38" s="355"/>
      <c r="P38" s="355"/>
      <c r="Q38" s="355"/>
      <c r="R38" s="355"/>
      <c r="S38" s="355"/>
      <c r="T38" s="355"/>
      <c r="U38" s="355"/>
      <c r="V38" s="355"/>
      <c r="W38" s="355"/>
      <c r="X38" s="461"/>
      <c r="Y38" s="461"/>
      <c r="Z38" s="462"/>
      <c r="AA38" s="462"/>
      <c r="AB38" s="462"/>
      <c r="AC38" s="462"/>
      <c r="AD38" s="462"/>
      <c r="AE38" s="462"/>
      <c r="AF38" s="463">
        <f t="shared" si="7"/>
        <v>0</v>
      </c>
      <c r="AG38" s="463"/>
      <c r="AH38" s="463"/>
      <c r="AI38" s="463"/>
      <c r="AJ38" s="463"/>
      <c r="AK38" s="463"/>
      <c r="AL38" s="201"/>
      <c r="AM38" s="201"/>
      <c r="AN38" s="201"/>
      <c r="AO38" s="511"/>
      <c r="AP38" s="511"/>
      <c r="AQ38" s="511"/>
      <c r="AR38" s="511"/>
      <c r="AS38" s="511"/>
      <c r="AT38" s="511"/>
      <c r="AU38" s="68"/>
      <c r="AV38" s="68"/>
      <c r="AW38" s="30">
        <f t="shared" si="8"/>
        <v>0</v>
      </c>
      <c r="AX38" s="18"/>
      <c r="AY38" s="447"/>
    </row>
    <row r="39" spans="1:51" ht="15" customHeight="1" x14ac:dyDescent="0.35">
      <c r="A39" s="354" t="s">
        <v>62</v>
      </c>
      <c r="B39" s="355"/>
      <c r="C39" s="355"/>
      <c r="D39" s="355"/>
      <c r="E39" s="355"/>
      <c r="F39" s="355"/>
      <c r="G39" s="355"/>
      <c r="H39" s="355"/>
      <c r="I39" s="355"/>
      <c r="J39" s="355"/>
      <c r="K39" s="355"/>
      <c r="L39" s="355"/>
      <c r="M39" s="355"/>
      <c r="N39" s="355"/>
      <c r="O39" s="355"/>
      <c r="P39" s="355"/>
      <c r="Q39" s="355"/>
      <c r="R39" s="355"/>
      <c r="S39" s="355"/>
      <c r="T39" s="355"/>
      <c r="U39" s="355"/>
      <c r="V39" s="355"/>
      <c r="W39" s="355"/>
      <c r="X39" s="461"/>
      <c r="Y39" s="461"/>
      <c r="Z39" s="462"/>
      <c r="AA39" s="462"/>
      <c r="AB39" s="462"/>
      <c r="AC39" s="462"/>
      <c r="AD39" s="462"/>
      <c r="AE39" s="462"/>
      <c r="AF39" s="463">
        <f t="shared" si="7"/>
        <v>0</v>
      </c>
      <c r="AG39" s="463"/>
      <c r="AH39" s="463"/>
      <c r="AI39" s="463"/>
      <c r="AJ39" s="463"/>
      <c r="AK39" s="463"/>
      <c r="AL39" s="201"/>
      <c r="AM39" s="201"/>
      <c r="AN39" s="201"/>
      <c r="AO39" s="511"/>
      <c r="AP39" s="511"/>
      <c r="AQ39" s="511"/>
      <c r="AR39" s="511"/>
      <c r="AS39" s="511"/>
      <c r="AT39" s="511"/>
      <c r="AU39" s="68"/>
      <c r="AV39" s="68"/>
      <c r="AW39" s="30">
        <f t="shared" si="8"/>
        <v>0</v>
      </c>
      <c r="AX39" s="18"/>
      <c r="AY39" s="447"/>
    </row>
    <row r="40" spans="1:51" ht="15" customHeight="1" x14ac:dyDescent="0.35">
      <c r="A40" s="354" t="s">
        <v>157</v>
      </c>
      <c r="B40" s="355"/>
      <c r="C40" s="355"/>
      <c r="D40" s="355"/>
      <c r="E40" s="355"/>
      <c r="F40" s="355"/>
      <c r="G40" s="355"/>
      <c r="H40" s="355"/>
      <c r="I40" s="355"/>
      <c r="J40" s="355"/>
      <c r="K40" s="355"/>
      <c r="L40" s="355"/>
      <c r="M40" s="355"/>
      <c r="N40" s="355"/>
      <c r="O40" s="355"/>
      <c r="P40" s="355"/>
      <c r="Q40" s="355"/>
      <c r="R40" s="355"/>
      <c r="S40" s="355"/>
      <c r="T40" s="355"/>
      <c r="U40" s="355"/>
      <c r="V40" s="355"/>
      <c r="W40" s="355"/>
      <c r="X40" s="461"/>
      <c r="Y40" s="461"/>
      <c r="Z40" s="462"/>
      <c r="AA40" s="462"/>
      <c r="AB40" s="462"/>
      <c r="AC40" s="462"/>
      <c r="AD40" s="462"/>
      <c r="AE40" s="462"/>
      <c r="AF40" s="463">
        <f t="shared" si="7"/>
        <v>0</v>
      </c>
      <c r="AG40" s="463"/>
      <c r="AH40" s="463"/>
      <c r="AI40" s="463"/>
      <c r="AJ40" s="463"/>
      <c r="AK40" s="463"/>
      <c r="AL40" s="201"/>
      <c r="AM40" s="201"/>
      <c r="AN40" s="201"/>
      <c r="AO40" s="511"/>
      <c r="AP40" s="511"/>
      <c r="AQ40" s="511"/>
      <c r="AR40" s="511"/>
      <c r="AS40" s="511"/>
      <c r="AT40" s="511"/>
      <c r="AU40" s="68"/>
      <c r="AV40" s="68"/>
      <c r="AW40" s="30">
        <f t="shared" si="8"/>
        <v>0</v>
      </c>
      <c r="AX40" s="18"/>
      <c r="AY40" s="447"/>
    </row>
    <row r="41" spans="1:51" ht="15" customHeight="1" thickBot="1" x14ac:dyDescent="0.35">
      <c r="A41" s="469" t="s">
        <v>164</v>
      </c>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67">
        <f>SUM(AF36:AK40)</f>
        <v>0</v>
      </c>
      <c r="AG41" s="468"/>
      <c r="AH41" s="468"/>
      <c r="AI41" s="468"/>
      <c r="AJ41" s="468"/>
      <c r="AK41" s="468"/>
      <c r="AL41" s="472"/>
      <c r="AM41" s="472"/>
      <c r="AN41" s="472"/>
      <c r="AO41" s="512">
        <f>SUM(AO36:AT40)</f>
        <v>0</v>
      </c>
      <c r="AP41" s="512"/>
      <c r="AQ41" s="512"/>
      <c r="AR41" s="512"/>
      <c r="AS41" s="512"/>
      <c r="AT41" s="512"/>
      <c r="AU41" s="75">
        <f>SUM(AU36:AU40)</f>
        <v>0</v>
      </c>
      <c r="AV41" s="75">
        <f>SUM(AV36:AV40)</f>
        <v>0</v>
      </c>
      <c r="AW41" s="78">
        <f>SUM(AW36:AW40)</f>
        <v>0</v>
      </c>
      <c r="AX41" s="70"/>
      <c r="AY41" s="448"/>
    </row>
    <row r="42" spans="1:51" ht="9" customHeight="1" x14ac:dyDescent="0.25">
      <c r="A42" s="200"/>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2"/>
      <c r="AY42" s="27"/>
    </row>
    <row r="43" spans="1:51" ht="14.5" x14ac:dyDescent="0.25">
      <c r="A43" s="505" t="s">
        <v>160</v>
      </c>
      <c r="B43" s="506"/>
      <c r="C43" s="506"/>
      <c r="D43" s="506"/>
      <c r="E43" s="506"/>
      <c r="F43" s="506"/>
      <c r="G43" s="506"/>
      <c r="H43" s="506"/>
      <c r="I43" s="506"/>
      <c r="J43" s="506"/>
      <c r="K43" s="506"/>
      <c r="L43" s="506"/>
      <c r="M43" s="506"/>
      <c r="N43" s="506"/>
      <c r="O43" s="506"/>
      <c r="P43" s="506"/>
      <c r="Q43" s="506"/>
      <c r="R43" s="506"/>
      <c r="S43" s="506"/>
      <c r="T43" s="506"/>
      <c r="U43" s="506"/>
      <c r="V43" s="506"/>
      <c r="W43" s="507"/>
      <c r="X43" s="508"/>
      <c r="Y43" s="507"/>
      <c r="Z43" s="508"/>
      <c r="AA43" s="506"/>
      <c r="AB43" s="506"/>
      <c r="AC43" s="506"/>
      <c r="AD43" s="506"/>
      <c r="AE43" s="507"/>
      <c r="AF43" s="508"/>
      <c r="AG43" s="506"/>
      <c r="AH43" s="506"/>
      <c r="AI43" s="506"/>
      <c r="AJ43" s="506"/>
      <c r="AK43" s="507"/>
      <c r="AL43" s="508"/>
      <c r="AM43" s="506"/>
      <c r="AN43" s="507"/>
      <c r="AO43" s="509">
        <f>AO41+AO23</f>
        <v>0</v>
      </c>
      <c r="AP43" s="506"/>
      <c r="AQ43" s="506"/>
      <c r="AR43" s="506"/>
      <c r="AS43" s="506"/>
      <c r="AT43" s="507"/>
      <c r="AU43" s="108">
        <f>AU32+AU41</f>
        <v>0</v>
      </c>
      <c r="AV43" s="108">
        <f>AV32+AV41</f>
        <v>0</v>
      </c>
      <c r="AW43" s="63">
        <f>IF(AF23&gt;0,AW23+AW32,AW41)</f>
        <v>0</v>
      </c>
      <c r="AY43" s="27"/>
    </row>
    <row r="44" spans="1:51" s="13" customFormat="1" ht="5.25" customHeight="1" x14ac:dyDescent="0.35">
      <c r="A44" s="443"/>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5"/>
      <c r="AY44" s="27"/>
    </row>
    <row r="45" spans="1:51" ht="9" customHeight="1" thickBot="1" x14ac:dyDescent="0.3">
      <c r="A45" s="335"/>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7"/>
      <c r="AY45" s="27"/>
    </row>
    <row r="46" spans="1:51" ht="15" customHeight="1" x14ac:dyDescent="0.25"/>
    <row r="47" spans="1:51" ht="15" customHeight="1" x14ac:dyDescent="0.25"/>
    <row r="48" spans="1:51" ht="15" customHeight="1" x14ac:dyDescent="0.25"/>
    <row r="49" spans="46:46" ht="15" customHeight="1" x14ac:dyDescent="0.35">
      <c r="AT49"/>
    </row>
    <row r="50" spans="46:46" ht="15" customHeight="1" x14ac:dyDescent="0.25"/>
    <row r="51" spans="46:46" ht="15" customHeight="1" x14ac:dyDescent="0.25"/>
    <row r="52" spans="46:46" ht="15" customHeight="1" x14ac:dyDescent="0.25"/>
    <row r="53" spans="46:46" ht="15" customHeight="1" x14ac:dyDescent="0.25"/>
    <row r="54" spans="46:46" ht="15" customHeight="1" x14ac:dyDescent="0.25"/>
    <row r="55" spans="46:46" ht="15" customHeight="1" x14ac:dyDescent="0.25"/>
    <row r="56" spans="46:46" ht="15" customHeight="1" x14ac:dyDescent="0.25"/>
    <row r="57" spans="46:46" ht="12.5" x14ac:dyDescent="0.25"/>
    <row r="58" spans="46:46" ht="12.5" x14ac:dyDescent="0.25"/>
    <row r="59" spans="46:46" ht="12.5" x14ac:dyDescent="0.25"/>
    <row r="60" spans="46:46" ht="12.5" x14ac:dyDescent="0.25"/>
    <row r="61" spans="46:46" ht="12.5" x14ac:dyDescent="0.25"/>
    <row r="62" spans="46:46" ht="12.5" x14ac:dyDescent="0.25"/>
    <row r="63" spans="46:46" ht="12.5" x14ac:dyDescent="0.25"/>
    <row r="64" spans="46:46" ht="12.5" x14ac:dyDescent="0.25"/>
  </sheetData>
  <sheetProtection algorithmName="SHA-512" hashValue="2c+qzFUj/RbxYYCjlgKm9aovcuLgs6Bh03rWPnw+V75tfRl8l3D4pG+ahIrdJ9yGSwnIoy9A/0TJ0BVrfVmfFQ==" saltValue="TMzAZyEYtWmtVHAQgpme2g==" spinCount="100000" sheet="1" formatCells="0" formatColumns="0" formatRows="0"/>
  <mergeCells count="190">
    <mergeCell ref="A43:W43"/>
    <mergeCell ref="X43:Y43"/>
    <mergeCell ref="Z43:AE43"/>
    <mergeCell ref="AF43:AK43"/>
    <mergeCell ref="AL43:AN43"/>
    <mergeCell ref="AO43:AT43"/>
    <mergeCell ref="A42:AK42"/>
    <mergeCell ref="A25:W25"/>
    <mergeCell ref="A34:W34"/>
    <mergeCell ref="AO36:AT36"/>
    <mergeCell ref="AO37:AT37"/>
    <mergeCell ref="AO38:AT38"/>
    <mergeCell ref="AO39:AT39"/>
    <mergeCell ref="AO40:AT40"/>
    <mergeCell ref="X40:Y40"/>
    <mergeCell ref="Z40:AE40"/>
    <mergeCell ref="AF40:AK40"/>
    <mergeCell ref="AO41:AT41"/>
    <mergeCell ref="AO34:AT34"/>
    <mergeCell ref="Z37:AE37"/>
    <mergeCell ref="AF37:AK37"/>
    <mergeCell ref="AL37:AN37"/>
    <mergeCell ref="X38:Y38"/>
    <mergeCell ref="Z38:AE38"/>
    <mergeCell ref="AF38:AK38"/>
    <mergeCell ref="A41:AE41"/>
    <mergeCell ref="AF34:AK34"/>
    <mergeCell ref="AL34:AN34"/>
    <mergeCell ref="AL35:AN35"/>
    <mergeCell ref="X25:Y25"/>
    <mergeCell ref="A17:AK17"/>
    <mergeCell ref="AO17:AW17"/>
    <mergeCell ref="A35:AK35"/>
    <mergeCell ref="AO35:AW35"/>
    <mergeCell ref="AL20:AN20"/>
    <mergeCell ref="AL21:AN21"/>
    <mergeCell ref="X18:Y18"/>
    <mergeCell ref="X19:Y19"/>
    <mergeCell ref="X20:Y20"/>
    <mergeCell ref="X21:Y21"/>
    <mergeCell ref="AF22:AK22"/>
    <mergeCell ref="X22:Y22"/>
    <mergeCell ref="Z18:AE18"/>
    <mergeCell ref="Z19:AE19"/>
    <mergeCell ref="Z20:AE20"/>
    <mergeCell ref="Z21:AE21"/>
    <mergeCell ref="Z22:AE22"/>
    <mergeCell ref="A23:AE23"/>
    <mergeCell ref="AL42:AN42"/>
    <mergeCell ref="AO33:AW33"/>
    <mergeCell ref="AO24:AW24"/>
    <mergeCell ref="AO42:AW42"/>
    <mergeCell ref="A29:W29"/>
    <mergeCell ref="A30:W30"/>
    <mergeCell ref="A31:W31"/>
    <mergeCell ref="A40:W40"/>
    <mergeCell ref="A39:W39"/>
    <mergeCell ref="A38:W38"/>
    <mergeCell ref="B37:W37"/>
    <mergeCell ref="B36:W36"/>
    <mergeCell ref="A33:AK33"/>
    <mergeCell ref="AL40:AN40"/>
    <mergeCell ref="AF41:AK41"/>
    <mergeCell ref="AL41:AN41"/>
    <mergeCell ref="X37:Y37"/>
    <mergeCell ref="B28:W28"/>
    <mergeCell ref="X28:Y28"/>
    <mergeCell ref="Z28:AE28"/>
    <mergeCell ref="AF28:AK28"/>
    <mergeCell ref="Z25:AE25"/>
    <mergeCell ref="AL30:AN30"/>
    <mergeCell ref="AL24:AN24"/>
    <mergeCell ref="AQ10:AW10"/>
    <mergeCell ref="AQ11:AW11"/>
    <mergeCell ref="AQ12:AW12"/>
    <mergeCell ref="A13:AW13"/>
    <mergeCell ref="X34:Y34"/>
    <mergeCell ref="Z34:AE34"/>
    <mergeCell ref="X31:Y31"/>
    <mergeCell ref="Z31:AE31"/>
    <mergeCell ref="AF31:AK31"/>
    <mergeCell ref="AF25:AK25"/>
    <mergeCell ref="A24:AK24"/>
    <mergeCell ref="AF18:AK18"/>
    <mergeCell ref="AF19:AK19"/>
    <mergeCell ref="AF20:AK20"/>
    <mergeCell ref="AF21:AK21"/>
    <mergeCell ref="AL25:AN25"/>
    <mergeCell ref="AL29:AN29"/>
    <mergeCell ref="A16:W16"/>
    <mergeCell ref="B18:W18"/>
    <mergeCell ref="A22:W22"/>
    <mergeCell ref="A15:AK15"/>
    <mergeCell ref="X16:Y16"/>
    <mergeCell ref="Z16:AE16"/>
    <mergeCell ref="AF16:AK16"/>
    <mergeCell ref="A21:W21"/>
    <mergeCell ref="A20:W20"/>
    <mergeCell ref="B19:W19"/>
    <mergeCell ref="AF23:AK23"/>
    <mergeCell ref="AQ4:AW4"/>
    <mergeCell ref="AQ5:AW5"/>
    <mergeCell ref="AQ6:AW6"/>
    <mergeCell ref="AQ7:AW7"/>
    <mergeCell ref="AQ8:AW8"/>
    <mergeCell ref="AQ9:AW9"/>
    <mergeCell ref="AO16:AT16"/>
    <mergeCell ref="AO18:AT18"/>
    <mergeCell ref="AL19:AN19"/>
    <mergeCell ref="AL15:AN15"/>
    <mergeCell ref="AO15:AW15"/>
    <mergeCell ref="AL22:AN22"/>
    <mergeCell ref="AL23:AN23"/>
    <mergeCell ref="A4:AP4"/>
    <mergeCell ref="A5:D5"/>
    <mergeCell ref="E5:O5"/>
    <mergeCell ref="Q5:S5"/>
    <mergeCell ref="T5:AB5"/>
    <mergeCell ref="AD5:AI5"/>
    <mergeCell ref="AJ5:AP5"/>
    <mergeCell ref="AO25:AT25"/>
    <mergeCell ref="AL16:AN16"/>
    <mergeCell ref="AL17:AN17"/>
    <mergeCell ref="AL18:AN18"/>
    <mergeCell ref="AO19:AT19"/>
    <mergeCell ref="AO20:AT20"/>
    <mergeCell ref="AO21:AT21"/>
    <mergeCell ref="AO22:AT22"/>
    <mergeCell ref="AO23:AT23"/>
    <mergeCell ref="X39:Y39"/>
    <mergeCell ref="Z39:AE39"/>
    <mergeCell ref="AF39:AK39"/>
    <mergeCell ref="AL39:AN39"/>
    <mergeCell ref="X36:Y36"/>
    <mergeCell ref="Z36:AE36"/>
    <mergeCell ref="AF36:AK36"/>
    <mergeCell ref="AL36:AN36"/>
    <mergeCell ref="AO29:AT29"/>
    <mergeCell ref="AO30:AT30"/>
    <mergeCell ref="AO31:AT31"/>
    <mergeCell ref="X29:Y29"/>
    <mergeCell ref="X30:Y30"/>
    <mergeCell ref="AL33:AN33"/>
    <mergeCell ref="AF32:AK32"/>
    <mergeCell ref="A32:AE32"/>
    <mergeCell ref="AO32:AT32"/>
    <mergeCell ref="AL32:AN32"/>
    <mergeCell ref="AL31:AN31"/>
    <mergeCell ref="AF29:AK29"/>
    <mergeCell ref="AF30:AK30"/>
    <mergeCell ref="AL38:AN38"/>
    <mergeCell ref="Z29:AE29"/>
    <mergeCell ref="Z30:AE30"/>
    <mergeCell ref="F6:AP6"/>
    <mergeCell ref="A12:C12"/>
    <mergeCell ref="D12:U12"/>
    <mergeCell ref="W12:Y12"/>
    <mergeCell ref="Z12:AP12"/>
    <mergeCell ref="A10:C10"/>
    <mergeCell ref="D10:U10"/>
    <mergeCell ref="W10:Y10"/>
    <mergeCell ref="Z10:AP10"/>
    <mergeCell ref="A11:C11"/>
    <mergeCell ref="D11:U11"/>
    <mergeCell ref="V11:Y11"/>
    <mergeCell ref="Z11:AP11"/>
    <mergeCell ref="A9:AP9"/>
    <mergeCell ref="A6:E6"/>
    <mergeCell ref="A1:AW1"/>
    <mergeCell ref="A2:AW2"/>
    <mergeCell ref="A44:AW44"/>
    <mergeCell ref="A45:AW45"/>
    <mergeCell ref="AY16:AY32"/>
    <mergeCell ref="AY34:AY41"/>
    <mergeCell ref="AL28:AN28"/>
    <mergeCell ref="AO28:AT28"/>
    <mergeCell ref="A14:AW14"/>
    <mergeCell ref="A3:AW3"/>
    <mergeCell ref="A26:AK26"/>
    <mergeCell ref="AL26:AN26"/>
    <mergeCell ref="AO26:AW26"/>
    <mergeCell ref="B27:W27"/>
    <mergeCell ref="X27:Y27"/>
    <mergeCell ref="Z27:AE27"/>
    <mergeCell ref="AF27:AK27"/>
    <mergeCell ref="AL27:AN27"/>
    <mergeCell ref="AO27:AT27"/>
    <mergeCell ref="A7:E7"/>
    <mergeCell ref="F7:AP7"/>
    <mergeCell ref="A8:AP8"/>
  </mergeCells>
  <conditionalFormatting sqref="X18:AE22 AF18:AK23 AO18:AT23 AW18:AW23 X27:AE31 AF27:AK32 AU27:AW32 X36:AE40 AF36:AK41 AO36:AW41 AW43">
    <cfRule type="cellIs" dxfId="22" priority="1" operator="lessThan">
      <formula>0</formula>
    </cfRule>
  </conditionalFormatting>
  <printOptions horizontalCentered="1"/>
  <pageMargins left="0.25" right="0.25" top="0.5" bottom="0.5" header="0.3" footer="0.3"/>
  <pageSetup scale="80" orientation="landscape" horizontalDpi="1200" verticalDpi="1200" r:id="rId1"/>
  <headerFooter>
    <oddFooter>&amp;L&amp;D&amp;R&amp;P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8000"/>
  </sheetPr>
  <dimension ref="A1:AT50"/>
  <sheetViews>
    <sheetView showGridLines="0" zoomScale="110" zoomScaleNormal="110" zoomScalePageLayoutView="160" workbookViewId="0">
      <selection activeCell="X18" sqref="X18:Y18"/>
    </sheetView>
  </sheetViews>
  <sheetFormatPr defaultColWidth="2.453125" defaultRowHeight="13.5" customHeight="1" x14ac:dyDescent="0.25"/>
  <cols>
    <col min="1" max="2" width="2.453125" style="2"/>
    <col min="3" max="3" width="3" style="2" customWidth="1"/>
    <col min="4" max="5" width="2.453125" style="2"/>
    <col min="6" max="6" width="2.453125" style="2" customWidth="1"/>
    <col min="7" max="41" width="2.453125" style="2"/>
    <col min="42" max="42" width="2.453125" style="2" customWidth="1"/>
    <col min="43" max="43" width="0.90625" style="2" customWidth="1"/>
    <col min="44" max="45" width="2.453125" style="2"/>
    <col min="46" max="46" width="21.453125" style="2" customWidth="1"/>
    <col min="47" max="16384" width="2.453125" style="2"/>
  </cols>
  <sheetData>
    <row r="1" spans="1:46" s="13" customFormat="1" ht="54" customHeight="1" x14ac:dyDescent="0.35">
      <c r="A1" s="440" t="s">
        <v>222</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2"/>
    </row>
    <row r="2" spans="1:46"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1"/>
    </row>
    <row r="3" spans="1:46" ht="18" customHeight="1" x14ac:dyDescent="0.3">
      <c r="A3" s="481" t="s">
        <v>69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556"/>
    </row>
    <row r="4" spans="1:46" ht="13.5" customHeight="1" x14ac:dyDescent="0.3">
      <c r="A4" s="200" t="s">
        <v>0</v>
      </c>
      <c r="B4" s="201"/>
      <c r="C4" s="201"/>
      <c r="D4" s="201"/>
      <c r="E4" s="431">
        <f>'SRMC Request'!E4</f>
        <v>0</v>
      </c>
      <c r="F4" s="431"/>
      <c r="G4" s="431"/>
      <c r="H4" s="431"/>
      <c r="I4" s="431"/>
      <c r="J4" s="431"/>
      <c r="K4" s="431"/>
      <c r="L4" s="431"/>
      <c r="M4" s="431"/>
      <c r="N4" s="431"/>
      <c r="O4" s="431"/>
      <c r="Q4" s="201" t="s">
        <v>11</v>
      </c>
      <c r="R4" s="201"/>
      <c r="S4" s="201"/>
      <c r="T4" s="432">
        <f>'SRMC Request'!S4</f>
        <v>0</v>
      </c>
      <c r="U4" s="432"/>
      <c r="V4" s="432"/>
      <c r="W4" s="432"/>
      <c r="X4" s="432"/>
      <c r="Y4" s="432"/>
      <c r="Z4" s="432"/>
      <c r="AA4" s="432"/>
      <c r="AB4" s="432"/>
      <c r="AD4" s="208" t="s">
        <v>24</v>
      </c>
      <c r="AE4" s="208"/>
      <c r="AF4" s="208"/>
      <c r="AG4" s="208"/>
      <c r="AH4" s="208"/>
      <c r="AI4" s="208"/>
      <c r="AJ4" s="483">
        <f>'SRMC Request'!AH4</f>
        <v>0</v>
      </c>
      <c r="AK4" s="483"/>
      <c r="AL4" s="483"/>
      <c r="AM4" s="483"/>
      <c r="AN4" s="483"/>
      <c r="AO4" s="483"/>
      <c r="AP4" s="555"/>
    </row>
    <row r="5" spans="1:46" ht="13.5" customHeight="1" x14ac:dyDescent="0.25">
      <c r="A5" s="200" t="s">
        <v>245</v>
      </c>
      <c r="B5" s="201"/>
      <c r="C5" s="201"/>
      <c r="D5" s="201"/>
      <c r="E5" s="201"/>
      <c r="F5" s="432">
        <f>'SRMC Request'!E5</f>
        <v>0</v>
      </c>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5"/>
      <c r="AQ5" s="49"/>
    </row>
    <row r="6" spans="1:46" ht="13.5" customHeight="1" x14ac:dyDescent="0.25">
      <c r="A6" s="200" t="s">
        <v>1</v>
      </c>
      <c r="B6" s="201"/>
      <c r="C6" s="201"/>
      <c r="D6" s="201"/>
      <c r="E6" s="201"/>
      <c r="F6" s="432">
        <f>'SRMC Request'!E6</f>
        <v>0</v>
      </c>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5"/>
      <c r="AQ6" s="49"/>
    </row>
    <row r="7" spans="1:46" ht="9" customHeight="1" x14ac:dyDescent="0.25">
      <c r="A7" s="200"/>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6" ht="18" customHeight="1" x14ac:dyDescent="0.3">
      <c r="A8" s="438" t="s">
        <v>41</v>
      </c>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52"/>
    </row>
    <row r="9" spans="1:46" ht="13.5" customHeight="1" x14ac:dyDescent="0.25">
      <c r="A9" s="200" t="s">
        <v>3</v>
      </c>
      <c r="B9" s="201"/>
      <c r="C9" s="201"/>
      <c r="D9" s="432">
        <f>'SRMC Request'!D9</f>
        <v>0</v>
      </c>
      <c r="E9" s="432"/>
      <c r="F9" s="432"/>
      <c r="G9" s="432"/>
      <c r="H9" s="432"/>
      <c r="I9" s="432"/>
      <c r="J9" s="432"/>
      <c r="K9" s="432"/>
      <c r="L9" s="432"/>
      <c r="M9" s="432"/>
      <c r="N9" s="432"/>
      <c r="O9" s="432"/>
      <c r="P9" s="432"/>
      <c r="Q9" s="432"/>
      <c r="R9" s="432"/>
      <c r="S9" s="432"/>
      <c r="T9" s="432"/>
      <c r="U9" s="432"/>
      <c r="W9" s="208" t="s">
        <v>12</v>
      </c>
      <c r="X9" s="208"/>
      <c r="Y9" s="208"/>
      <c r="Z9" s="432">
        <f>'SRMC Request'!X9</f>
        <v>0</v>
      </c>
      <c r="AA9" s="432"/>
      <c r="AB9" s="432"/>
      <c r="AC9" s="432"/>
      <c r="AD9" s="432"/>
      <c r="AE9" s="432"/>
      <c r="AF9" s="432"/>
      <c r="AG9" s="432"/>
      <c r="AH9" s="432"/>
      <c r="AI9" s="432"/>
      <c r="AJ9" s="432"/>
      <c r="AK9" s="432"/>
      <c r="AL9" s="432"/>
      <c r="AM9" s="432"/>
      <c r="AN9" s="432"/>
      <c r="AO9" s="432"/>
      <c r="AP9" s="435"/>
    </row>
    <row r="10" spans="1:46" ht="13.5" customHeight="1" x14ac:dyDescent="0.25">
      <c r="A10" s="200" t="s">
        <v>4</v>
      </c>
      <c r="B10" s="201"/>
      <c r="C10" s="201"/>
      <c r="D10" s="424">
        <f>'SRMC Request'!D10</f>
        <v>0</v>
      </c>
      <c r="E10" s="424"/>
      <c r="F10" s="424"/>
      <c r="G10" s="424"/>
      <c r="H10" s="424"/>
      <c r="I10" s="424"/>
      <c r="J10" s="424"/>
      <c r="K10" s="424"/>
      <c r="L10" s="424"/>
      <c r="M10" s="424"/>
      <c r="N10" s="424"/>
      <c r="O10" s="424"/>
      <c r="P10" s="424"/>
      <c r="Q10" s="424"/>
      <c r="R10" s="424"/>
      <c r="S10" s="424"/>
      <c r="T10" s="424"/>
      <c r="U10" s="424"/>
      <c r="V10" s="208" t="s">
        <v>13</v>
      </c>
      <c r="W10" s="208"/>
      <c r="X10" s="208"/>
      <c r="Y10" s="208"/>
      <c r="Z10" s="424">
        <f>'SRMC Request'!X10</f>
        <v>0</v>
      </c>
      <c r="AA10" s="424"/>
      <c r="AB10" s="424"/>
      <c r="AC10" s="424"/>
      <c r="AD10" s="424"/>
      <c r="AE10" s="424"/>
      <c r="AF10" s="424"/>
      <c r="AG10" s="424"/>
      <c r="AH10" s="424"/>
      <c r="AI10" s="424"/>
      <c r="AJ10" s="424"/>
      <c r="AK10" s="424"/>
      <c r="AL10" s="424"/>
      <c r="AM10" s="424"/>
      <c r="AN10" s="424"/>
      <c r="AO10" s="424"/>
      <c r="AP10" s="425"/>
    </row>
    <row r="11" spans="1:46" ht="13.5" customHeight="1" x14ac:dyDescent="0.25">
      <c r="A11" s="200" t="s">
        <v>5</v>
      </c>
      <c r="B11" s="201"/>
      <c r="C11" s="201"/>
      <c r="D11" s="464">
        <f>'SRMC Request'!D11</f>
        <v>0</v>
      </c>
      <c r="E11" s="464"/>
      <c r="F11" s="464"/>
      <c r="G11" s="464"/>
      <c r="H11" s="464"/>
      <c r="I11" s="464"/>
      <c r="J11" s="464"/>
      <c r="K11" s="464"/>
      <c r="L11" s="464"/>
      <c r="M11" s="464"/>
      <c r="N11" s="464"/>
      <c r="O11" s="464"/>
      <c r="P11" s="464"/>
      <c r="Q11" s="464"/>
      <c r="R11" s="464"/>
      <c r="S11" s="464"/>
      <c r="T11" s="464"/>
      <c r="U11" s="464"/>
      <c r="W11" s="208" t="s">
        <v>14</v>
      </c>
      <c r="X11" s="208"/>
      <c r="Y11" s="208"/>
      <c r="Z11" s="465">
        <f>'SRMC Request'!X11</f>
        <v>0</v>
      </c>
      <c r="AA11" s="432"/>
      <c r="AB11" s="432"/>
      <c r="AC11" s="432"/>
      <c r="AD11" s="432"/>
      <c r="AE11" s="432"/>
      <c r="AF11" s="432"/>
      <c r="AG11" s="432"/>
      <c r="AH11" s="432"/>
      <c r="AI11" s="432"/>
      <c r="AJ11" s="432"/>
      <c r="AK11" s="432"/>
      <c r="AL11" s="432"/>
      <c r="AM11" s="432"/>
      <c r="AN11" s="432"/>
      <c r="AO11" s="432"/>
      <c r="AP11" s="435"/>
    </row>
    <row r="12" spans="1:46" ht="8.25"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2"/>
    </row>
    <row r="13" spans="1:46" ht="13.5" customHeight="1" x14ac:dyDescent="0.25">
      <c r="A13" s="200" t="s">
        <v>129</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2"/>
    </row>
    <row r="14" spans="1:46" ht="18" customHeight="1" x14ac:dyDescent="0.3">
      <c r="A14" s="403"/>
      <c r="B14" s="404"/>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5"/>
      <c r="AT14" s="7" t="s">
        <v>140</v>
      </c>
    </row>
    <row r="15" spans="1:46" ht="9" customHeight="1" x14ac:dyDescent="0.25">
      <c r="A15" s="529"/>
      <c r="B15" s="530"/>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1"/>
      <c r="AR15" s="34"/>
    </row>
    <row r="16" spans="1:46" ht="15" customHeight="1" x14ac:dyDescent="0.3">
      <c r="A16" s="438" t="s">
        <v>68</v>
      </c>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3"/>
    </row>
    <row r="17" spans="1:42" ht="15" customHeight="1" x14ac:dyDescent="0.3">
      <c r="A17" s="544" t="s">
        <v>58</v>
      </c>
      <c r="B17" s="516"/>
      <c r="C17" s="516"/>
      <c r="D17" s="516"/>
      <c r="E17" s="516"/>
      <c r="F17" s="516"/>
      <c r="G17" s="516" t="s">
        <v>102</v>
      </c>
      <c r="H17" s="516"/>
      <c r="I17" s="516"/>
      <c r="J17" s="516"/>
      <c r="K17" s="516"/>
      <c r="L17" s="516"/>
      <c r="M17" s="516"/>
      <c r="N17" s="516"/>
      <c r="O17" s="516"/>
      <c r="P17" s="516" t="s">
        <v>103</v>
      </c>
      <c r="Q17" s="516"/>
      <c r="R17" s="516"/>
      <c r="S17" s="516"/>
      <c r="T17" s="516"/>
      <c r="U17" s="516"/>
      <c r="V17" s="516"/>
      <c r="W17" s="516"/>
      <c r="X17" s="516"/>
      <c r="Y17" s="516" t="s">
        <v>90</v>
      </c>
      <c r="Z17" s="516"/>
      <c r="AA17" s="516"/>
      <c r="AB17" s="516"/>
      <c r="AC17" s="516"/>
      <c r="AD17" s="516"/>
      <c r="AE17" s="516"/>
      <c r="AF17" s="516"/>
      <c r="AG17" s="516"/>
      <c r="AH17" s="516" t="s">
        <v>141</v>
      </c>
      <c r="AI17" s="516"/>
      <c r="AJ17" s="516"/>
      <c r="AK17" s="516"/>
      <c r="AL17" s="516"/>
      <c r="AM17" s="516"/>
      <c r="AN17" s="516"/>
      <c r="AO17" s="516"/>
      <c r="AP17" s="517"/>
    </row>
    <row r="18" spans="1:42" ht="13.5" customHeight="1" x14ac:dyDescent="0.25">
      <c r="A18" s="354" t="s">
        <v>84</v>
      </c>
      <c r="B18" s="355"/>
      <c r="C18" s="355"/>
      <c r="D18" s="355"/>
      <c r="E18" s="355"/>
      <c r="F18" s="355"/>
      <c r="G18" s="518"/>
      <c r="H18" s="518"/>
      <c r="I18" s="518"/>
      <c r="J18" s="518"/>
      <c r="K18" s="518"/>
      <c r="L18" s="518"/>
      <c r="M18" s="518"/>
      <c r="N18" s="518"/>
      <c r="O18" s="518"/>
      <c r="P18" s="518"/>
      <c r="Q18" s="518"/>
      <c r="R18" s="518"/>
      <c r="S18" s="518"/>
      <c r="T18" s="518"/>
      <c r="U18" s="518"/>
      <c r="V18" s="518"/>
      <c r="W18" s="518"/>
      <c r="X18" s="518"/>
      <c r="Y18" s="565">
        <f>G18+P18</f>
        <v>0</v>
      </c>
      <c r="Z18" s="565"/>
      <c r="AA18" s="565"/>
      <c r="AB18" s="565"/>
      <c r="AC18" s="565"/>
      <c r="AD18" s="565"/>
      <c r="AE18" s="565"/>
      <c r="AF18" s="565"/>
      <c r="AG18" s="565"/>
      <c r="AH18" s="518"/>
      <c r="AI18" s="518"/>
      <c r="AJ18" s="518"/>
      <c r="AK18" s="518"/>
      <c r="AL18" s="518"/>
      <c r="AM18" s="518"/>
      <c r="AN18" s="518"/>
      <c r="AO18" s="518"/>
      <c r="AP18" s="519"/>
    </row>
    <row r="19" spans="1:42" ht="13.5" customHeight="1" x14ac:dyDescent="0.25">
      <c r="A19" s="354" t="s">
        <v>72</v>
      </c>
      <c r="B19" s="355"/>
      <c r="C19" s="355"/>
      <c r="D19" s="355"/>
      <c r="E19" s="355"/>
      <c r="F19" s="355"/>
      <c r="G19" s="518">
        <f>'SRMC Request'!G18</f>
        <v>0</v>
      </c>
      <c r="H19" s="518"/>
      <c r="I19" s="518"/>
      <c r="J19" s="518"/>
      <c r="K19" s="518"/>
      <c r="L19" s="518"/>
      <c r="M19" s="518"/>
      <c r="N19" s="518"/>
      <c r="O19" s="518"/>
      <c r="P19" s="518">
        <f>'SRMC Request'!O18</f>
        <v>0</v>
      </c>
      <c r="Q19" s="518"/>
      <c r="R19" s="518"/>
      <c r="S19" s="518"/>
      <c r="T19" s="518"/>
      <c r="U19" s="518"/>
      <c r="V19" s="518"/>
      <c r="W19" s="518"/>
      <c r="X19" s="518"/>
      <c r="Y19" s="565">
        <f t="shared" ref="Y19:Y20" si="0">G19+P19</f>
        <v>0</v>
      </c>
      <c r="Z19" s="565"/>
      <c r="AA19" s="565"/>
      <c r="AB19" s="565"/>
      <c r="AC19" s="565"/>
      <c r="AD19" s="565"/>
      <c r="AE19" s="565"/>
      <c r="AF19" s="565"/>
      <c r="AG19" s="565"/>
      <c r="AH19" s="518"/>
      <c r="AI19" s="518"/>
      <c r="AJ19" s="518"/>
      <c r="AK19" s="518"/>
      <c r="AL19" s="518"/>
      <c r="AM19" s="518"/>
      <c r="AN19" s="518"/>
      <c r="AO19" s="518"/>
      <c r="AP19" s="519"/>
    </row>
    <row r="20" spans="1:42" ht="13.5" customHeight="1" x14ac:dyDescent="0.3">
      <c r="A20" s="354" t="s">
        <v>73</v>
      </c>
      <c r="B20" s="355"/>
      <c r="C20" s="355"/>
      <c r="D20" s="355"/>
      <c r="E20" s="355"/>
      <c r="F20" s="355"/>
      <c r="G20" s="514">
        <f>G18+G19</f>
        <v>0</v>
      </c>
      <c r="H20" s="514"/>
      <c r="I20" s="514"/>
      <c r="J20" s="514"/>
      <c r="K20" s="514"/>
      <c r="L20" s="514"/>
      <c r="M20" s="514"/>
      <c r="N20" s="514"/>
      <c r="O20" s="514"/>
      <c r="P20" s="514">
        <f>P18+P19</f>
        <v>0</v>
      </c>
      <c r="Q20" s="514"/>
      <c r="R20" s="514"/>
      <c r="S20" s="514"/>
      <c r="T20" s="514"/>
      <c r="U20" s="514"/>
      <c r="V20" s="514"/>
      <c r="W20" s="514"/>
      <c r="X20" s="514"/>
      <c r="Y20" s="514">
        <f t="shared" si="0"/>
        <v>0</v>
      </c>
      <c r="Z20" s="514"/>
      <c r="AA20" s="514"/>
      <c r="AB20" s="514"/>
      <c r="AC20" s="514"/>
      <c r="AD20" s="514"/>
      <c r="AE20" s="514"/>
      <c r="AF20" s="514"/>
      <c r="AG20" s="514"/>
      <c r="AH20" s="514">
        <f>AH18+AH19</f>
        <v>0</v>
      </c>
      <c r="AI20" s="514"/>
      <c r="AJ20" s="514"/>
      <c r="AK20" s="514"/>
      <c r="AL20" s="514"/>
      <c r="AM20" s="514"/>
      <c r="AN20" s="514"/>
      <c r="AO20" s="514"/>
      <c r="AP20" s="515"/>
    </row>
    <row r="21" spans="1:42" ht="13.5" customHeight="1" x14ac:dyDescent="0.25">
      <c r="A21" s="354" t="s">
        <v>74</v>
      </c>
      <c r="B21" s="355"/>
      <c r="C21" s="355"/>
      <c r="D21" s="355"/>
      <c r="E21" s="355"/>
      <c r="F21" s="355"/>
      <c r="G21" s="522">
        <f>IF(Y20=0,0,G20/Y20)</f>
        <v>0</v>
      </c>
      <c r="H21" s="522"/>
      <c r="I21" s="522"/>
      <c r="J21" s="522"/>
      <c r="K21" s="522"/>
      <c r="L21" s="522"/>
      <c r="M21" s="522"/>
      <c r="N21" s="522"/>
      <c r="O21" s="522"/>
      <c r="P21" s="522">
        <f>IF(Y20=0,0,Y21-G21)</f>
        <v>0</v>
      </c>
      <c r="Q21" s="522"/>
      <c r="R21" s="522"/>
      <c r="S21" s="522"/>
      <c r="T21" s="522"/>
      <c r="U21" s="522"/>
      <c r="V21" s="522"/>
      <c r="W21" s="522"/>
      <c r="X21" s="522"/>
      <c r="Y21" s="552">
        <f>IF(Y20=0,0,Y20/Y20)</f>
        <v>0</v>
      </c>
      <c r="Z21" s="553"/>
      <c r="AA21" s="553"/>
      <c r="AB21" s="553"/>
      <c r="AC21" s="553"/>
      <c r="AD21" s="553"/>
      <c r="AE21" s="553"/>
      <c r="AF21" s="553"/>
      <c r="AG21" s="554"/>
      <c r="AH21" s="520"/>
      <c r="AI21" s="520"/>
      <c r="AJ21" s="520"/>
      <c r="AK21" s="520"/>
      <c r="AL21" s="520"/>
      <c r="AM21" s="520"/>
      <c r="AN21" s="520"/>
      <c r="AO21" s="520"/>
      <c r="AP21" s="521"/>
    </row>
    <row r="22" spans="1:42" ht="15" customHeight="1" x14ac:dyDescent="0.3">
      <c r="A22" s="547" t="s">
        <v>107</v>
      </c>
      <c r="B22" s="548"/>
      <c r="C22" s="548"/>
      <c r="D22" s="548"/>
      <c r="E22" s="548"/>
      <c r="F22" s="548"/>
      <c r="G22" s="548"/>
      <c r="H22" s="548"/>
      <c r="I22" s="548"/>
      <c r="J22" s="548"/>
      <c r="K22" s="548"/>
      <c r="L22" s="548"/>
      <c r="M22" s="548"/>
      <c r="N22" s="548"/>
      <c r="O22" s="549"/>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7"/>
    </row>
    <row r="23" spans="1:42" ht="13.5" customHeight="1" x14ac:dyDescent="0.25">
      <c r="A23" s="354" t="s">
        <v>84</v>
      </c>
      <c r="B23" s="355"/>
      <c r="C23" s="355"/>
      <c r="D23" s="355"/>
      <c r="E23" s="355"/>
      <c r="F23" s="355"/>
      <c r="G23" s="518"/>
      <c r="H23" s="518"/>
      <c r="I23" s="518"/>
      <c r="J23" s="518"/>
      <c r="K23" s="518"/>
      <c r="L23" s="518"/>
      <c r="M23" s="518"/>
      <c r="N23" s="518"/>
      <c r="O23" s="518"/>
      <c r="P23" s="518"/>
      <c r="Q23" s="518"/>
      <c r="R23" s="518"/>
      <c r="S23" s="518"/>
      <c r="T23" s="518"/>
      <c r="U23" s="518"/>
      <c r="V23" s="518"/>
      <c r="W23" s="518"/>
      <c r="X23" s="518"/>
      <c r="Y23" s="565">
        <f>G23+P23</f>
        <v>0</v>
      </c>
      <c r="Z23" s="565"/>
      <c r="AA23" s="565"/>
      <c r="AB23" s="565"/>
      <c r="AC23" s="565"/>
      <c r="AD23" s="565"/>
      <c r="AE23" s="565"/>
      <c r="AF23" s="565"/>
      <c r="AG23" s="565"/>
      <c r="AH23" s="518"/>
      <c r="AI23" s="518"/>
      <c r="AJ23" s="518"/>
      <c r="AK23" s="518"/>
      <c r="AL23" s="518"/>
      <c r="AM23" s="518"/>
      <c r="AN23" s="518"/>
      <c r="AO23" s="518"/>
      <c r="AP23" s="519"/>
    </row>
    <row r="24" spans="1:42" ht="13.5" customHeight="1" x14ac:dyDescent="0.25">
      <c r="A24" s="354" t="s">
        <v>72</v>
      </c>
      <c r="B24" s="355"/>
      <c r="C24" s="355"/>
      <c r="D24" s="355"/>
      <c r="E24" s="355"/>
      <c r="F24" s="355"/>
      <c r="G24" s="518">
        <f>'SRMC Request'!G20</f>
        <v>0</v>
      </c>
      <c r="H24" s="518"/>
      <c r="I24" s="518"/>
      <c r="J24" s="518"/>
      <c r="K24" s="518"/>
      <c r="L24" s="518"/>
      <c r="M24" s="518"/>
      <c r="N24" s="518"/>
      <c r="O24" s="518"/>
      <c r="P24" s="518">
        <f>'SRMC Request'!O20</f>
        <v>0</v>
      </c>
      <c r="Q24" s="518"/>
      <c r="R24" s="518"/>
      <c r="S24" s="518"/>
      <c r="T24" s="518"/>
      <c r="U24" s="518"/>
      <c r="V24" s="518"/>
      <c r="W24" s="518"/>
      <c r="X24" s="518"/>
      <c r="Y24" s="565">
        <f>G24+P24</f>
        <v>0</v>
      </c>
      <c r="Z24" s="565"/>
      <c r="AA24" s="565"/>
      <c r="AB24" s="565"/>
      <c r="AC24" s="565"/>
      <c r="AD24" s="565"/>
      <c r="AE24" s="565"/>
      <c r="AF24" s="565"/>
      <c r="AG24" s="565"/>
      <c r="AH24" s="518"/>
      <c r="AI24" s="518"/>
      <c r="AJ24" s="518"/>
      <c r="AK24" s="518"/>
      <c r="AL24" s="518"/>
      <c r="AM24" s="518"/>
      <c r="AN24" s="518"/>
      <c r="AO24" s="518"/>
      <c r="AP24" s="519"/>
    </row>
    <row r="25" spans="1:42" ht="13.5" customHeight="1" x14ac:dyDescent="0.3">
      <c r="A25" s="354" t="s">
        <v>73</v>
      </c>
      <c r="B25" s="355"/>
      <c r="C25" s="355"/>
      <c r="D25" s="355"/>
      <c r="E25" s="355"/>
      <c r="F25" s="355"/>
      <c r="G25" s="514">
        <f>G23+G24</f>
        <v>0</v>
      </c>
      <c r="H25" s="514"/>
      <c r="I25" s="514"/>
      <c r="J25" s="514"/>
      <c r="K25" s="514"/>
      <c r="L25" s="514"/>
      <c r="M25" s="514"/>
      <c r="N25" s="514"/>
      <c r="O25" s="514"/>
      <c r="P25" s="514">
        <f>P23+P24</f>
        <v>0</v>
      </c>
      <c r="Q25" s="514"/>
      <c r="R25" s="514"/>
      <c r="S25" s="514"/>
      <c r="T25" s="514"/>
      <c r="U25" s="514"/>
      <c r="V25" s="514"/>
      <c r="W25" s="514"/>
      <c r="X25" s="514"/>
      <c r="Y25" s="514">
        <f t="shared" ref="Y25" si="1">G25+P25</f>
        <v>0</v>
      </c>
      <c r="Z25" s="514"/>
      <c r="AA25" s="514"/>
      <c r="AB25" s="514"/>
      <c r="AC25" s="514"/>
      <c r="AD25" s="514"/>
      <c r="AE25" s="514"/>
      <c r="AF25" s="514"/>
      <c r="AG25" s="514"/>
      <c r="AH25" s="514">
        <f>AH23+AH24</f>
        <v>0</v>
      </c>
      <c r="AI25" s="514"/>
      <c r="AJ25" s="514"/>
      <c r="AK25" s="514"/>
      <c r="AL25" s="514"/>
      <c r="AM25" s="514"/>
      <c r="AN25" s="514"/>
      <c r="AO25" s="514"/>
      <c r="AP25" s="515"/>
    </row>
    <row r="26" spans="1:42" ht="13.5" customHeight="1" x14ac:dyDescent="0.25">
      <c r="A26" s="354" t="s">
        <v>74</v>
      </c>
      <c r="B26" s="355"/>
      <c r="C26" s="355"/>
      <c r="D26" s="355"/>
      <c r="E26" s="355"/>
      <c r="F26" s="355"/>
      <c r="G26" s="522">
        <f>IF(Y25=0,0,G25/Y25)</f>
        <v>0</v>
      </c>
      <c r="H26" s="522"/>
      <c r="I26" s="522"/>
      <c r="J26" s="522"/>
      <c r="K26" s="522"/>
      <c r="L26" s="522"/>
      <c r="M26" s="522"/>
      <c r="N26" s="522"/>
      <c r="O26" s="522"/>
      <c r="P26" s="522">
        <f>IF(Y25=0,0,Y26-G26)</f>
        <v>0</v>
      </c>
      <c r="Q26" s="522"/>
      <c r="R26" s="522"/>
      <c r="S26" s="522"/>
      <c r="T26" s="522"/>
      <c r="U26" s="522"/>
      <c r="V26" s="522"/>
      <c r="W26" s="522"/>
      <c r="X26" s="522"/>
      <c r="Y26" s="522">
        <f>IF(Y25=0,0,Y25/Y25)</f>
        <v>0</v>
      </c>
      <c r="Z26" s="522"/>
      <c r="AA26" s="522"/>
      <c r="AB26" s="522"/>
      <c r="AC26" s="522"/>
      <c r="AD26" s="522"/>
      <c r="AE26" s="522"/>
      <c r="AF26" s="522"/>
      <c r="AG26" s="522"/>
      <c r="AH26" s="520"/>
      <c r="AI26" s="520"/>
      <c r="AJ26" s="520"/>
      <c r="AK26" s="520"/>
      <c r="AL26" s="520"/>
      <c r="AM26" s="520"/>
      <c r="AN26" s="520"/>
      <c r="AO26" s="520"/>
      <c r="AP26" s="521"/>
    </row>
    <row r="27" spans="1:42" ht="15" customHeight="1" x14ac:dyDescent="0.3">
      <c r="A27" s="544" t="s">
        <v>106</v>
      </c>
      <c r="B27" s="516"/>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516"/>
      <c r="AO27" s="516"/>
      <c r="AP27" s="517"/>
    </row>
    <row r="28" spans="1:42" ht="13.5" customHeight="1" x14ac:dyDescent="0.3">
      <c r="A28" s="562"/>
      <c r="B28" s="563"/>
      <c r="C28" s="563"/>
      <c r="D28" s="563"/>
      <c r="E28" s="563"/>
      <c r="F28" s="564"/>
      <c r="G28" s="514">
        <f>G20+G25</f>
        <v>0</v>
      </c>
      <c r="H28" s="514"/>
      <c r="I28" s="514"/>
      <c r="J28" s="514"/>
      <c r="K28" s="514"/>
      <c r="L28" s="514"/>
      <c r="M28" s="514"/>
      <c r="N28" s="514"/>
      <c r="O28" s="514"/>
      <c r="P28" s="514">
        <f>P20+P25</f>
        <v>0</v>
      </c>
      <c r="Q28" s="514"/>
      <c r="R28" s="514"/>
      <c r="S28" s="514"/>
      <c r="T28" s="514"/>
      <c r="U28" s="514"/>
      <c r="V28" s="514"/>
      <c r="W28" s="514"/>
      <c r="X28" s="514"/>
      <c r="Y28" s="514">
        <f>G28+P28</f>
        <v>0</v>
      </c>
      <c r="Z28" s="514"/>
      <c r="AA28" s="514"/>
      <c r="AB28" s="514"/>
      <c r="AC28" s="514"/>
      <c r="AD28" s="514"/>
      <c r="AE28" s="514"/>
      <c r="AF28" s="514"/>
      <c r="AG28" s="514"/>
      <c r="AH28" s="514">
        <f>AH20+AH25</f>
        <v>0</v>
      </c>
      <c r="AI28" s="514"/>
      <c r="AJ28" s="514"/>
      <c r="AK28" s="514"/>
      <c r="AL28" s="514"/>
      <c r="AM28" s="514"/>
      <c r="AN28" s="514"/>
      <c r="AO28" s="514"/>
      <c r="AP28" s="515"/>
    </row>
    <row r="29" spans="1:42" ht="9" customHeight="1" x14ac:dyDescent="0.25">
      <c r="A29" s="529"/>
      <c r="B29" s="530"/>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1"/>
    </row>
    <row r="30" spans="1:42" ht="13.5" customHeight="1" x14ac:dyDescent="0.25">
      <c r="A30" s="18" t="s">
        <v>83</v>
      </c>
      <c r="K30" s="208" t="s">
        <v>58</v>
      </c>
      <c r="L30" s="208"/>
      <c r="M30" s="208"/>
      <c r="N30" s="2" t="s">
        <v>105</v>
      </c>
      <c r="O30" s="513">
        <f>IF(AH20=0,0,AH20/Y20)</f>
        <v>0</v>
      </c>
      <c r="P30" s="513"/>
      <c r="Q30" s="513"/>
      <c r="R30" s="201"/>
      <c r="S30" s="201"/>
      <c r="T30" s="208" t="s">
        <v>107</v>
      </c>
      <c r="U30" s="208"/>
      <c r="V30" s="208"/>
      <c r="W30" s="208"/>
      <c r="X30" s="208"/>
      <c r="Y30" s="208"/>
      <c r="Z30" s="208"/>
      <c r="AA30" s="208"/>
      <c r="AB30" s="208"/>
      <c r="AC30" s="2" t="s">
        <v>105</v>
      </c>
      <c r="AD30" s="513">
        <f>IF(AH25=0,0,AH25/Y25)</f>
        <v>0</v>
      </c>
      <c r="AE30" s="513"/>
      <c r="AF30" s="513"/>
      <c r="AG30" s="201"/>
      <c r="AH30" s="201"/>
      <c r="AI30" s="201"/>
      <c r="AJ30" s="201"/>
      <c r="AK30" s="201"/>
      <c r="AL30" s="201"/>
      <c r="AM30" s="201"/>
      <c r="AN30" s="201"/>
      <c r="AO30" s="201"/>
      <c r="AP30" s="202"/>
    </row>
    <row r="31" spans="1:42" ht="4.5" customHeight="1" x14ac:dyDescent="0.25">
      <c r="A31" s="200"/>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2"/>
    </row>
    <row r="32" spans="1:42" ht="13.5" customHeight="1" x14ac:dyDescent="0.25">
      <c r="A32" s="200" t="s">
        <v>75</v>
      </c>
      <c r="B32" s="201"/>
      <c r="C32" s="201"/>
      <c r="D32" s="201"/>
      <c r="E32" s="201"/>
      <c r="F32" s="201"/>
      <c r="G32" s="201"/>
      <c r="H32" s="489"/>
      <c r="I32" s="6">
        <f>IF('Pre-Award SRMC Request'!AC47=0,0,1)</f>
        <v>0</v>
      </c>
      <c r="J32" s="545" t="s">
        <v>39</v>
      </c>
      <c r="K32" s="208"/>
      <c r="L32" s="546"/>
      <c r="M32" s="6">
        <f>IF(I32=0,1,0)</f>
        <v>1</v>
      </c>
      <c r="N32" s="545" t="s">
        <v>40</v>
      </c>
      <c r="O32" s="208"/>
      <c r="P32" s="208"/>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2"/>
    </row>
    <row r="33" spans="1:46" ht="4.5" customHeight="1" x14ac:dyDescent="0.25">
      <c r="A33" s="200"/>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2"/>
    </row>
    <row r="34" spans="1:46" ht="13.5" customHeight="1" x14ac:dyDescent="0.25">
      <c r="A34" s="200" t="s">
        <v>76</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2"/>
    </row>
    <row r="35" spans="1:46" ht="4.5" customHeight="1" x14ac:dyDescent="0.25">
      <c r="A35" s="200"/>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2"/>
    </row>
    <row r="36" spans="1:46" ht="13.5" customHeight="1" x14ac:dyDescent="0.25">
      <c r="A36" s="200" t="s">
        <v>77</v>
      </c>
      <c r="B36" s="201"/>
      <c r="C36" s="201"/>
      <c r="D36" s="201"/>
      <c r="E36" s="201"/>
      <c r="F36" s="201"/>
      <c r="G36" s="201"/>
      <c r="H36" s="201"/>
      <c r="I36" s="557">
        <f>'Pre-Award SRMC Request'!AC47</f>
        <v>0</v>
      </c>
      <c r="J36" s="557"/>
      <c r="K36" s="557"/>
      <c r="L36" s="557"/>
      <c r="M36" s="557"/>
      <c r="N36" s="557"/>
      <c r="O36" s="557"/>
      <c r="P36" s="557"/>
      <c r="Q36" s="557"/>
      <c r="R36" s="201"/>
      <c r="S36" s="201"/>
      <c r="T36" s="208" t="s">
        <v>78</v>
      </c>
      <c r="U36" s="208"/>
      <c r="V36" s="208"/>
      <c r="W36" s="208"/>
      <c r="X36" s="208"/>
      <c r="Y36" s="208"/>
      <c r="Z36" s="208"/>
      <c r="AA36" s="208"/>
      <c r="AB36" s="208"/>
      <c r="AC36" s="558" t="str">
        <f>IF(ISBLANK('Pre-Award SRMC Request'!AA48),"",'Pre-Award SRMC Request'!AA48)</f>
        <v/>
      </c>
      <c r="AD36" s="558"/>
      <c r="AE36" s="558"/>
      <c r="AF36" s="558"/>
      <c r="AG36" s="558"/>
      <c r="AH36" s="558"/>
      <c r="AI36" s="558"/>
      <c r="AJ36" s="558"/>
      <c r="AK36" s="558"/>
      <c r="AL36" s="558"/>
      <c r="AM36" s="558"/>
      <c r="AN36" s="201"/>
      <c r="AO36" s="201"/>
      <c r="AP36" s="202"/>
    </row>
    <row r="37" spans="1:46" ht="4.5" customHeight="1" x14ac:dyDescent="0.25">
      <c r="A37" s="200"/>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2"/>
    </row>
    <row r="38" spans="1:46" ht="13.5" customHeight="1" x14ac:dyDescent="0.25">
      <c r="A38" s="200" t="s">
        <v>85</v>
      </c>
      <c r="B38" s="201"/>
      <c r="C38" s="201"/>
      <c r="D38" s="201"/>
      <c r="E38" s="201"/>
      <c r="F38" s="201"/>
      <c r="G38" s="201"/>
      <c r="H38" s="201"/>
      <c r="I38" s="201"/>
      <c r="J38" s="201"/>
      <c r="K38" s="201"/>
      <c r="L38" s="201"/>
      <c r="M38" s="201"/>
      <c r="N38" s="201"/>
      <c r="O38" s="201"/>
      <c r="P38" s="201"/>
      <c r="Q38" s="201"/>
      <c r="R38" s="201"/>
      <c r="S38" s="201"/>
      <c r="T38" s="201"/>
      <c r="U38" s="489"/>
      <c r="V38" s="6">
        <f>IF(E43&gt;0,1,0)</f>
        <v>0</v>
      </c>
      <c r="W38" s="545" t="s">
        <v>39</v>
      </c>
      <c r="X38" s="208"/>
      <c r="Y38" s="546"/>
      <c r="Z38" s="6">
        <f>IF(V38=0,1,"")</f>
        <v>1</v>
      </c>
      <c r="AA38" s="545" t="s">
        <v>40</v>
      </c>
      <c r="AB38" s="208"/>
      <c r="AC38" s="208"/>
      <c r="AD38" s="299" t="s">
        <v>86</v>
      </c>
      <c r="AE38" s="299"/>
      <c r="AF38" s="299"/>
      <c r="AG38" s="299"/>
      <c r="AH38" s="299"/>
      <c r="AI38" s="299"/>
      <c r="AJ38" s="299"/>
      <c r="AK38" s="299"/>
      <c r="AL38" s="299"/>
      <c r="AM38" s="299"/>
      <c r="AN38" s="299"/>
      <c r="AO38" s="299"/>
      <c r="AP38" s="400"/>
    </row>
    <row r="39" spans="1:46" ht="9" customHeight="1" x14ac:dyDescent="0.25">
      <c r="A39" s="200"/>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2"/>
    </row>
    <row r="40" spans="1:46" ht="18" customHeight="1" x14ac:dyDescent="0.3">
      <c r="A40" s="559" t="s">
        <v>87</v>
      </c>
      <c r="B40" s="560"/>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1"/>
    </row>
    <row r="41" spans="1:46" ht="13.5" customHeight="1" x14ac:dyDescent="0.3">
      <c r="A41" s="569"/>
      <c r="B41" s="570"/>
      <c r="C41" s="570"/>
      <c r="D41" s="570"/>
      <c r="E41" s="574" t="s">
        <v>28</v>
      </c>
      <c r="F41" s="574"/>
      <c r="G41" s="574"/>
      <c r="H41" s="574"/>
      <c r="I41" s="574"/>
      <c r="J41" s="574"/>
      <c r="K41" s="574"/>
      <c r="L41" s="574"/>
      <c r="M41" s="574"/>
      <c r="N41" s="574" t="s">
        <v>36</v>
      </c>
      <c r="O41" s="574"/>
      <c r="P41" s="574"/>
      <c r="Q41" s="574"/>
      <c r="R41" s="574"/>
      <c r="S41" s="574"/>
      <c r="T41" s="574"/>
      <c r="U41" s="574"/>
      <c r="V41" s="574"/>
      <c r="W41" s="575" t="s">
        <v>37</v>
      </c>
      <c r="X41" s="575"/>
      <c r="Y41" s="575"/>
      <c r="Z41" s="575"/>
      <c r="AA41" s="575"/>
      <c r="AB41" s="575"/>
      <c r="AC41" s="575"/>
      <c r="AD41" s="575"/>
      <c r="AE41" s="575"/>
      <c r="AF41" s="550" t="s">
        <v>90</v>
      </c>
      <c r="AG41" s="550"/>
      <c r="AH41" s="550"/>
      <c r="AI41" s="550"/>
      <c r="AJ41" s="550"/>
      <c r="AK41" s="550"/>
      <c r="AL41" s="550"/>
      <c r="AM41" s="550"/>
      <c r="AN41" s="550"/>
      <c r="AO41" s="550"/>
      <c r="AP41" s="551"/>
      <c r="AT41" s="2" t="s">
        <v>140</v>
      </c>
    </row>
    <row r="42" spans="1:46" ht="13.5" customHeight="1" x14ac:dyDescent="0.3">
      <c r="A42" s="544" t="s">
        <v>88</v>
      </c>
      <c r="B42" s="516"/>
      <c r="C42" s="516"/>
      <c r="D42" s="516"/>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1">
        <f>SUM(E42:AE42)</f>
        <v>0</v>
      </c>
      <c r="AG42" s="571"/>
      <c r="AH42" s="571"/>
      <c r="AI42" s="571"/>
      <c r="AJ42" s="571"/>
      <c r="AK42" s="571"/>
      <c r="AL42" s="571"/>
      <c r="AM42" s="571"/>
      <c r="AN42" s="571"/>
      <c r="AO42" s="571"/>
      <c r="AP42" s="572"/>
    </row>
    <row r="43" spans="1:46" ht="13.5" customHeight="1" x14ac:dyDescent="0.3">
      <c r="A43" s="541" t="s">
        <v>96</v>
      </c>
      <c r="B43" s="542"/>
      <c r="C43" s="542"/>
      <c r="D43" s="543"/>
      <c r="E43" s="538">
        <f>'SRMC Request'!A80</f>
        <v>0</v>
      </c>
      <c r="F43" s="539"/>
      <c r="G43" s="539"/>
      <c r="H43" s="539"/>
      <c r="I43" s="539"/>
      <c r="J43" s="539"/>
      <c r="K43" s="539"/>
      <c r="L43" s="539"/>
      <c r="M43" s="540"/>
      <c r="N43" s="538">
        <f>'SRMC Request'!J80</f>
        <v>0</v>
      </c>
      <c r="O43" s="539"/>
      <c r="P43" s="539"/>
      <c r="Q43" s="539"/>
      <c r="R43" s="539"/>
      <c r="S43" s="539"/>
      <c r="T43" s="539"/>
      <c r="U43" s="539"/>
      <c r="V43" s="540"/>
      <c r="W43" s="538">
        <f>'SRMC Request'!S80</f>
        <v>0</v>
      </c>
      <c r="X43" s="539"/>
      <c r="Y43" s="539"/>
      <c r="Z43" s="539"/>
      <c r="AA43" s="539"/>
      <c r="AB43" s="539"/>
      <c r="AC43" s="539"/>
      <c r="AD43" s="539"/>
      <c r="AE43" s="540"/>
      <c r="AF43" s="535">
        <f>SUM(E43:AE43)</f>
        <v>0</v>
      </c>
      <c r="AG43" s="536"/>
      <c r="AH43" s="536"/>
      <c r="AI43" s="536"/>
      <c r="AJ43" s="536"/>
      <c r="AK43" s="536"/>
      <c r="AL43" s="536"/>
      <c r="AM43" s="536"/>
      <c r="AN43" s="536"/>
      <c r="AO43" s="536"/>
      <c r="AP43" s="537"/>
    </row>
    <row r="44" spans="1:46" ht="13.5" customHeight="1" x14ac:dyDescent="0.3">
      <c r="A44" s="544" t="s">
        <v>89</v>
      </c>
      <c r="B44" s="516"/>
      <c r="C44" s="516"/>
      <c r="D44" s="516"/>
      <c r="E44" s="571">
        <f>E42+E43</f>
        <v>0</v>
      </c>
      <c r="F44" s="571"/>
      <c r="G44" s="571"/>
      <c r="H44" s="571"/>
      <c r="I44" s="571"/>
      <c r="J44" s="571"/>
      <c r="K44" s="571"/>
      <c r="L44" s="571"/>
      <c r="M44" s="571"/>
      <c r="N44" s="571">
        <f>N42+N43</f>
        <v>0</v>
      </c>
      <c r="O44" s="571"/>
      <c r="P44" s="571"/>
      <c r="Q44" s="571"/>
      <c r="R44" s="571"/>
      <c r="S44" s="571"/>
      <c r="T44" s="571"/>
      <c r="U44" s="571"/>
      <c r="V44" s="571"/>
      <c r="W44" s="571">
        <f>W42+W43</f>
        <v>0</v>
      </c>
      <c r="X44" s="571"/>
      <c r="Y44" s="571"/>
      <c r="Z44" s="571"/>
      <c r="AA44" s="571"/>
      <c r="AB44" s="571"/>
      <c r="AC44" s="571"/>
      <c r="AD44" s="571"/>
      <c r="AE44" s="571"/>
      <c r="AF44" s="571">
        <f>SUM(E44:AE44)</f>
        <v>0</v>
      </c>
      <c r="AG44" s="571"/>
      <c r="AH44" s="571"/>
      <c r="AI44" s="571"/>
      <c r="AJ44" s="571"/>
      <c r="AK44" s="571"/>
      <c r="AL44" s="571"/>
      <c r="AM44" s="571"/>
      <c r="AN44" s="571"/>
      <c r="AO44" s="571"/>
      <c r="AP44" s="572"/>
    </row>
    <row r="45" spans="1:46" ht="9" customHeight="1" x14ac:dyDescent="0.25">
      <c r="A45" s="200"/>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2"/>
    </row>
    <row r="46" spans="1:46" ht="18" customHeight="1" x14ac:dyDescent="0.3">
      <c r="A46" s="532" t="s">
        <v>70</v>
      </c>
      <c r="B46" s="533"/>
      <c r="C46" s="533"/>
      <c r="D46" s="533"/>
      <c r="E46" s="533"/>
      <c r="F46" s="533"/>
      <c r="G46" s="533"/>
      <c r="H46" s="533"/>
      <c r="I46" s="533"/>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3"/>
      <c r="AP46" s="534"/>
    </row>
    <row r="47" spans="1:46" ht="15" customHeight="1" x14ac:dyDescent="0.25">
      <c r="A47" s="526" t="s">
        <v>71</v>
      </c>
      <c r="B47" s="527"/>
      <c r="C47" s="527"/>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8"/>
    </row>
    <row r="48" spans="1:46" ht="120" customHeight="1" x14ac:dyDescent="0.25">
      <c r="A48" s="523"/>
      <c r="B48" s="524"/>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5"/>
    </row>
    <row r="49" spans="1:42" ht="4.5" customHeight="1" x14ac:dyDescent="0.25">
      <c r="A49" s="566"/>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8"/>
    </row>
    <row r="50" spans="1:42" ht="8.25" customHeight="1" thickBot="1" x14ac:dyDescent="0.3">
      <c r="A50" s="335"/>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7"/>
    </row>
  </sheetData>
  <sheetProtection sheet="1" formatCells="0" formatColumns="0" formatRows="0"/>
  <mergeCells count="145">
    <mergeCell ref="A49:AP49"/>
    <mergeCell ref="A50:AP50"/>
    <mergeCell ref="A1:AP1"/>
    <mergeCell ref="A2:AP2"/>
    <mergeCell ref="A41:D41"/>
    <mergeCell ref="AF42:AP42"/>
    <mergeCell ref="AF44:AP44"/>
    <mergeCell ref="W42:AE42"/>
    <mergeCell ref="W44:AE44"/>
    <mergeCell ref="N42:V42"/>
    <mergeCell ref="N44:V44"/>
    <mergeCell ref="A29:AP29"/>
    <mergeCell ref="A31:AP31"/>
    <mergeCell ref="E42:M42"/>
    <mergeCell ref="E44:M44"/>
    <mergeCell ref="A42:D42"/>
    <mergeCell ref="A44:D44"/>
    <mergeCell ref="N41:V41"/>
    <mergeCell ref="E41:M41"/>
    <mergeCell ref="W41:AE41"/>
    <mergeCell ref="A34:AP34"/>
    <mergeCell ref="J32:L32"/>
    <mergeCell ref="A32:H32"/>
    <mergeCell ref="N32:P32"/>
    <mergeCell ref="A40:AP40"/>
    <mergeCell ref="A28:F28"/>
    <mergeCell ref="G28:O28"/>
    <mergeCell ref="P28:X28"/>
    <mergeCell ref="Y28:AG28"/>
    <mergeCell ref="A12:AP12"/>
    <mergeCell ref="Y23:AG23"/>
    <mergeCell ref="Y24:AG24"/>
    <mergeCell ref="G24:O24"/>
    <mergeCell ref="P18:X18"/>
    <mergeCell ref="P19:X19"/>
    <mergeCell ref="P20:X20"/>
    <mergeCell ref="P21:X21"/>
    <mergeCell ref="G20:O20"/>
    <mergeCell ref="G21:O21"/>
    <mergeCell ref="G23:O23"/>
    <mergeCell ref="AH17:AP17"/>
    <mergeCell ref="AH18:AP18"/>
    <mergeCell ref="Y17:AG17"/>
    <mergeCell ref="Y18:AG18"/>
    <mergeCell ref="Y19:AG19"/>
    <mergeCell ref="Y20:AG20"/>
    <mergeCell ref="A37:AP37"/>
    <mergeCell ref="A39:AP39"/>
    <mergeCell ref="A7:AP7"/>
    <mergeCell ref="A8:AP8"/>
    <mergeCell ref="A3:AP3"/>
    <mergeCell ref="A9:C9"/>
    <mergeCell ref="D9:U9"/>
    <mergeCell ref="W9:Y9"/>
    <mergeCell ref="Z9:AP9"/>
    <mergeCell ref="Q32:AP32"/>
    <mergeCell ref="I36:Q36"/>
    <mergeCell ref="AC36:AM36"/>
    <mergeCell ref="T36:AB36"/>
    <mergeCell ref="R36:S36"/>
    <mergeCell ref="A36:H36"/>
    <mergeCell ref="A14:AP14"/>
    <mergeCell ref="A13:AP13"/>
    <mergeCell ref="A33:AP33"/>
    <mergeCell ref="A20:F20"/>
    <mergeCell ref="A21:F21"/>
    <mergeCell ref="A23:F23"/>
    <mergeCell ref="A24:F24"/>
    <mergeCell ref="A25:F25"/>
    <mergeCell ref="A26:F26"/>
    <mergeCell ref="G17:O17"/>
    <mergeCell ref="G18:O18"/>
    <mergeCell ref="A6:E6"/>
    <mergeCell ref="F6:AP6"/>
    <mergeCell ref="A4:D4"/>
    <mergeCell ref="E4:O4"/>
    <mergeCell ref="Q4:S4"/>
    <mergeCell ref="T4:AB4"/>
    <mergeCell ref="AD4:AI4"/>
    <mergeCell ref="AJ4:AP4"/>
    <mergeCell ref="A5:E5"/>
    <mergeCell ref="F5:AP5"/>
    <mergeCell ref="AF41:AP41"/>
    <mergeCell ref="P17:X17"/>
    <mergeCell ref="A10:C10"/>
    <mergeCell ref="D10:U10"/>
    <mergeCell ref="V10:Y10"/>
    <mergeCell ref="Z10:AP10"/>
    <mergeCell ref="AD38:AP38"/>
    <mergeCell ref="G19:O19"/>
    <mergeCell ref="P22:X22"/>
    <mergeCell ref="P23:X23"/>
    <mergeCell ref="P24:X24"/>
    <mergeCell ref="Y22:AG22"/>
    <mergeCell ref="A27:F27"/>
    <mergeCell ref="G27:O27"/>
    <mergeCell ref="P27:X27"/>
    <mergeCell ref="Y27:AG27"/>
    <mergeCell ref="AH27:AP27"/>
    <mergeCell ref="A11:C11"/>
    <mergeCell ref="D11:U11"/>
    <mergeCell ref="W11:Y11"/>
    <mergeCell ref="Z11:AP11"/>
    <mergeCell ref="Y21:AG21"/>
    <mergeCell ref="AG30:AP30"/>
    <mergeCell ref="R30:S30"/>
    <mergeCell ref="A48:AP48"/>
    <mergeCell ref="A47:AP47"/>
    <mergeCell ref="A15:AP15"/>
    <mergeCell ref="A16:AP16"/>
    <mergeCell ref="A46:AP46"/>
    <mergeCell ref="AF43:AP43"/>
    <mergeCell ref="W43:AE43"/>
    <mergeCell ref="N43:V43"/>
    <mergeCell ref="E43:M43"/>
    <mergeCell ref="A43:D43"/>
    <mergeCell ref="A17:F17"/>
    <mergeCell ref="A18:F18"/>
    <mergeCell ref="A19:F19"/>
    <mergeCell ref="AN36:AP36"/>
    <mergeCell ref="A38:U38"/>
    <mergeCell ref="W38:Y38"/>
    <mergeCell ref="AA38:AC38"/>
    <mergeCell ref="A45:AP45"/>
    <mergeCell ref="A35:AP35"/>
    <mergeCell ref="A22:O22"/>
    <mergeCell ref="AH19:AP19"/>
    <mergeCell ref="AH20:AP20"/>
    <mergeCell ref="AH21:AP21"/>
    <mergeCell ref="T30:AB30"/>
    <mergeCell ref="AD30:AF30"/>
    <mergeCell ref="O30:Q30"/>
    <mergeCell ref="K30:M30"/>
    <mergeCell ref="AH28:AP28"/>
    <mergeCell ref="AH22:AP22"/>
    <mergeCell ref="AH23:AP23"/>
    <mergeCell ref="AH24:AP24"/>
    <mergeCell ref="AH25:AP25"/>
    <mergeCell ref="AH26:AP26"/>
    <mergeCell ref="Y26:AG26"/>
    <mergeCell ref="G25:O25"/>
    <mergeCell ref="G26:O26"/>
    <mergeCell ref="P25:X25"/>
    <mergeCell ref="P26:X26"/>
    <mergeCell ref="Y25:AG25"/>
  </mergeCells>
  <conditionalFormatting sqref="G18:O18 I36:Q36 E42:AP44">
    <cfRule type="cellIs" dxfId="21" priority="1" operator="lessThan">
      <formula>0</formula>
    </cfRule>
  </conditionalFormatting>
  <conditionalFormatting sqref="G18:AP20 G23:AP25">
    <cfRule type="cellIs" dxfId="20" priority="4" operator="lessThan">
      <formula>0</formula>
    </cfRule>
  </conditionalFormatting>
  <conditionalFormatting sqref="G28:AP28">
    <cfRule type="cellIs" dxfId="19" priority="2" operator="lessThan">
      <formula>0</formula>
    </cfRule>
  </conditionalFormatting>
  <printOptions horizontalCentered="1"/>
  <pageMargins left="0.25" right="0.25" top="0.5" bottom="0.5" header="0.3" footer="0.3"/>
  <pageSetup scale="98" orientation="portrait" horizontalDpi="1200" verticalDpi="1200" r:id="rId1"/>
  <headerFooter>
    <oddFooter>&amp;L&amp;D&amp;R&amp;P of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9" id="{CAE83E0D-8D6A-4363-BF2B-6557B851C575}">
            <x14:iconSet iconSet="3Symbols2" showValue="0" custom="1">
              <x14:cfvo type="percent">
                <xm:f>0</xm:f>
              </x14:cfvo>
              <x14:cfvo type="num" gte="0">
                <xm:f>1</xm:f>
              </x14:cfvo>
              <x14:cfvo type="num">
                <xm:f>1</xm:f>
              </x14:cfvo>
              <x14:cfIcon iconSet="NoIcons" iconId="0"/>
              <x14:cfIcon iconSet="NoIcons" iconId="0"/>
              <x14:cfIcon iconSet="3Symbols2" iconId="2"/>
            </x14:iconSet>
          </x14:cfRule>
          <xm:sqref>I32 M32</xm:sqref>
        </x14:conditionalFormatting>
        <x14:conditionalFormatting xmlns:xm="http://schemas.microsoft.com/office/excel/2006/main">
          <x14:cfRule type="iconSet" priority="6" id="{7CD8F778-19AF-47FC-8F0B-A52740785688}">
            <x14:iconSet showValue="0" custom="1">
              <x14:cfvo type="percent">
                <xm:f>0</xm:f>
              </x14:cfvo>
              <x14:cfvo type="num" gte="0">
                <xm:f>0</xm:f>
              </x14:cfvo>
              <x14:cfvo type="num">
                <xm:f>1</xm:f>
              </x14:cfvo>
              <x14:cfIcon iconSet="NoIcons" iconId="0"/>
              <x14:cfIcon iconSet="NoIcons" iconId="0"/>
              <x14:cfIcon iconSet="3Symbols2" iconId="2"/>
            </x14:iconSet>
          </x14:cfRule>
          <xm:sqref>V38 Z38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What is changing?" prompt="Select the option that best describes what is changing from the previous request." xr:uid="{00000000-0002-0000-0B00-000000000000}">
          <x14:formula1>
            <xm:f>'Data Validation'!$B$1:$B$13</xm:f>
          </x14:formula1>
          <xm:sqref>A14:AP14</xm:sqref>
        </x14:dataValidation>
        <x14:dataValidation type="list" allowBlank="1" showInputMessage="1" showErrorMessage="1" promptTitle="Year 3 or Phase II (Y3)" prompt="Please select Year 3 if the project is non-phased and Phase II (Y3) if the project is phased." xr:uid="{00000000-0002-0000-0B00-000001000000}">
          <x14:formula1>
            <xm:f>'Data Validation'!$F$1:$F$2</xm:f>
          </x14:formula1>
          <xm:sqref>W41:AE41</xm:sqref>
        </x14:dataValidation>
        <x14:dataValidation type="list" allowBlank="1" showInputMessage="1" showErrorMessage="1" promptTitle="Year 2 or Phase II (Y2)" prompt="Please select Year 2 if the project is non-phased and Phase II (Y2) if the project is phased." xr:uid="{00000000-0002-0000-0B00-000003000000}">
          <x14:formula1>
            <xm:f>'Data Validation'!$E$1:$E$2</xm:f>
          </x14:formula1>
          <xm:sqref>N41:V41</xm:sqref>
        </x14:dataValidation>
        <x14:dataValidation type="list" allowBlank="1" showInputMessage="1" showErrorMessage="1" promptTitle="Year 1 or Phase I (Y1)" prompt="Please select Year 1 if the project is non-phased and Phase I if the project is phased." xr:uid="{00000000-0002-0000-0B00-000002000000}">
          <x14:formula1>
            <xm:f>'Data Validation'!$D$1:$D$3</xm:f>
          </x14:formula1>
          <xm:sqref>E41:M41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8000"/>
  </sheetPr>
  <dimension ref="A1:AT31"/>
  <sheetViews>
    <sheetView showGridLines="0" topLeftCell="A9" zoomScale="110" zoomScaleNormal="110" zoomScalePageLayoutView="160" workbookViewId="0">
      <selection activeCell="X18" sqref="X18:Y18"/>
    </sheetView>
  </sheetViews>
  <sheetFormatPr defaultColWidth="2.453125" defaultRowHeight="13.5" customHeight="1" x14ac:dyDescent="0.25"/>
  <cols>
    <col min="1" max="1" width="2.453125" style="2" customWidth="1"/>
    <col min="2" max="2" width="2.453125" style="2"/>
    <col min="3" max="3" width="3" style="2" customWidth="1"/>
    <col min="4" max="5" width="2.453125" style="2"/>
    <col min="6" max="6" width="2.90625" style="2" customWidth="1"/>
    <col min="7" max="22" width="2.453125" style="2"/>
    <col min="23" max="23" width="2.54296875" style="2" customWidth="1"/>
    <col min="24" max="41" width="2.453125" style="2"/>
    <col min="42" max="42" width="2.453125" style="2" customWidth="1"/>
    <col min="43" max="43" width="0.90625" style="2" customWidth="1"/>
    <col min="44" max="45" width="2.453125" style="2"/>
    <col min="46" max="46" width="21.453125" style="2" customWidth="1"/>
    <col min="47" max="16384" width="2.453125" style="2"/>
  </cols>
  <sheetData>
    <row r="1" spans="1:43" s="13" customFormat="1" ht="58.5" customHeight="1" x14ac:dyDescent="0.35">
      <c r="A1" s="440" t="s">
        <v>247</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2"/>
    </row>
    <row r="2" spans="1:43"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1"/>
    </row>
    <row r="3" spans="1:43" ht="18" customHeight="1" x14ac:dyDescent="0.3">
      <c r="A3" s="481" t="s">
        <v>69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556"/>
    </row>
    <row r="4" spans="1:43" ht="13.5" customHeight="1" x14ac:dyDescent="0.3">
      <c r="A4" s="200" t="s">
        <v>0</v>
      </c>
      <c r="B4" s="201"/>
      <c r="C4" s="201"/>
      <c r="D4" s="201"/>
      <c r="E4" s="431">
        <f>'SRMC Request'!E4</f>
        <v>0</v>
      </c>
      <c r="F4" s="431"/>
      <c r="G4" s="431"/>
      <c r="H4" s="431"/>
      <c r="I4" s="431"/>
      <c r="J4" s="431"/>
      <c r="K4" s="431"/>
      <c r="L4" s="431"/>
      <c r="M4" s="431"/>
      <c r="N4" s="431"/>
      <c r="O4" s="431"/>
      <c r="Q4" s="201" t="s">
        <v>11</v>
      </c>
      <c r="R4" s="201"/>
      <c r="S4" s="201"/>
      <c r="T4" s="432">
        <f>'SRMC Request'!S4</f>
        <v>0</v>
      </c>
      <c r="U4" s="432"/>
      <c r="V4" s="432"/>
      <c r="W4" s="432"/>
      <c r="X4" s="432"/>
      <c r="Y4" s="432"/>
      <c r="Z4" s="432"/>
      <c r="AA4" s="432"/>
      <c r="AB4" s="432"/>
      <c r="AD4" s="208" t="s">
        <v>24</v>
      </c>
      <c r="AE4" s="208"/>
      <c r="AF4" s="208"/>
      <c r="AG4" s="208"/>
      <c r="AH4" s="208"/>
      <c r="AI4" s="208"/>
      <c r="AJ4" s="483">
        <f>'SRMC Request'!AH4</f>
        <v>0</v>
      </c>
      <c r="AK4" s="483"/>
      <c r="AL4" s="483"/>
      <c r="AM4" s="483"/>
      <c r="AN4" s="483"/>
      <c r="AO4" s="483"/>
      <c r="AP4" s="555"/>
    </row>
    <row r="5" spans="1:43" ht="13.5" customHeight="1" x14ac:dyDescent="0.25">
      <c r="A5" s="200" t="s">
        <v>245</v>
      </c>
      <c r="B5" s="201"/>
      <c r="C5" s="201"/>
      <c r="D5" s="201"/>
      <c r="E5" s="201"/>
      <c r="F5" s="432">
        <f>'SRMC Request'!E5</f>
        <v>0</v>
      </c>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5"/>
      <c r="AQ5" s="49"/>
    </row>
    <row r="6" spans="1:43" ht="13.5" customHeight="1" x14ac:dyDescent="0.25">
      <c r="A6" s="200" t="s">
        <v>1</v>
      </c>
      <c r="B6" s="201"/>
      <c r="C6" s="201"/>
      <c r="D6" s="201"/>
      <c r="E6" s="201"/>
      <c r="F6" s="432">
        <f>'SRMC Request'!E6</f>
        <v>0</v>
      </c>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5"/>
      <c r="AQ6" s="49"/>
    </row>
    <row r="7" spans="1:43" ht="8.25" customHeight="1" x14ac:dyDescent="0.25">
      <c r="A7" s="200"/>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3" ht="18" customHeight="1" x14ac:dyDescent="0.3">
      <c r="A8" s="438" t="s">
        <v>41</v>
      </c>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52"/>
    </row>
    <row r="9" spans="1:43" ht="13.5" customHeight="1" x14ac:dyDescent="0.25">
      <c r="A9" s="200" t="s">
        <v>3</v>
      </c>
      <c r="B9" s="201"/>
      <c r="C9" s="201"/>
      <c r="D9" s="432">
        <f>'SRMC Request'!D9</f>
        <v>0</v>
      </c>
      <c r="E9" s="432"/>
      <c r="F9" s="432"/>
      <c r="G9" s="432"/>
      <c r="H9" s="432"/>
      <c r="I9" s="432"/>
      <c r="J9" s="432"/>
      <c r="K9" s="432"/>
      <c r="L9" s="432"/>
      <c r="M9" s="432"/>
      <c r="N9" s="432"/>
      <c r="O9" s="432"/>
      <c r="P9" s="432"/>
      <c r="Q9" s="432"/>
      <c r="R9" s="432"/>
      <c r="S9" s="432"/>
      <c r="T9" s="432"/>
      <c r="U9" s="432"/>
      <c r="W9" s="208" t="s">
        <v>12</v>
      </c>
      <c r="X9" s="208"/>
      <c r="Y9" s="208"/>
      <c r="Z9" s="432">
        <f>'SRMC Request'!X9</f>
        <v>0</v>
      </c>
      <c r="AA9" s="432"/>
      <c r="AB9" s="432"/>
      <c r="AC9" s="432"/>
      <c r="AD9" s="432"/>
      <c r="AE9" s="432"/>
      <c r="AF9" s="432"/>
      <c r="AG9" s="432"/>
      <c r="AH9" s="432"/>
      <c r="AI9" s="432"/>
      <c r="AJ9" s="432"/>
      <c r="AK9" s="432"/>
      <c r="AL9" s="432"/>
      <c r="AM9" s="432"/>
      <c r="AN9" s="432"/>
      <c r="AO9" s="432"/>
      <c r="AP9" s="435"/>
    </row>
    <row r="10" spans="1:43" ht="13.5" customHeight="1" x14ac:dyDescent="0.25">
      <c r="A10" s="200" t="s">
        <v>4</v>
      </c>
      <c r="B10" s="201"/>
      <c r="C10" s="201"/>
      <c r="D10" s="424">
        <f>'SRMC Request'!D10</f>
        <v>0</v>
      </c>
      <c r="E10" s="424"/>
      <c r="F10" s="424"/>
      <c r="G10" s="424"/>
      <c r="H10" s="424"/>
      <c r="I10" s="424"/>
      <c r="J10" s="424"/>
      <c r="K10" s="424"/>
      <c r="L10" s="424"/>
      <c r="M10" s="424"/>
      <c r="N10" s="424"/>
      <c r="O10" s="424"/>
      <c r="P10" s="424"/>
      <c r="Q10" s="424"/>
      <c r="R10" s="424"/>
      <c r="S10" s="424"/>
      <c r="T10" s="424"/>
      <c r="U10" s="424"/>
      <c r="V10" s="208" t="s">
        <v>13</v>
      </c>
      <c r="W10" s="208"/>
      <c r="X10" s="208"/>
      <c r="Y10" s="208"/>
      <c r="Z10" s="424">
        <f>'SRMC Request'!X10</f>
        <v>0</v>
      </c>
      <c r="AA10" s="424"/>
      <c r="AB10" s="424"/>
      <c r="AC10" s="424"/>
      <c r="AD10" s="424"/>
      <c r="AE10" s="424"/>
      <c r="AF10" s="424"/>
      <c r="AG10" s="424"/>
      <c r="AH10" s="424"/>
      <c r="AI10" s="424"/>
      <c r="AJ10" s="424"/>
      <c r="AK10" s="424"/>
      <c r="AL10" s="424"/>
      <c r="AM10" s="424"/>
      <c r="AN10" s="424"/>
      <c r="AO10" s="424"/>
      <c r="AP10" s="425"/>
    </row>
    <row r="11" spans="1:43" ht="13.5" customHeight="1" x14ac:dyDescent="0.25">
      <c r="A11" s="200" t="s">
        <v>5</v>
      </c>
      <c r="B11" s="201"/>
      <c r="C11" s="201"/>
      <c r="D11" s="464">
        <f>'SRMC Request'!D11</f>
        <v>0</v>
      </c>
      <c r="E11" s="464"/>
      <c r="F11" s="464"/>
      <c r="G11" s="464"/>
      <c r="H11" s="464"/>
      <c r="I11" s="464"/>
      <c r="J11" s="464"/>
      <c r="K11" s="464"/>
      <c r="L11" s="464"/>
      <c r="M11" s="464"/>
      <c r="N11" s="464"/>
      <c r="O11" s="464"/>
      <c r="P11" s="464"/>
      <c r="Q11" s="464"/>
      <c r="R11" s="464"/>
      <c r="S11" s="464"/>
      <c r="T11" s="464"/>
      <c r="U11" s="464"/>
      <c r="W11" s="208" t="s">
        <v>14</v>
      </c>
      <c r="X11" s="208"/>
      <c r="Y11" s="208"/>
      <c r="Z11" s="465">
        <f>'SRMC Request'!X11</f>
        <v>0</v>
      </c>
      <c r="AA11" s="432"/>
      <c r="AB11" s="432"/>
      <c r="AC11" s="432"/>
      <c r="AD11" s="432"/>
      <c r="AE11" s="432"/>
      <c r="AF11" s="432"/>
      <c r="AG11" s="432"/>
      <c r="AH11" s="432"/>
      <c r="AI11" s="432"/>
      <c r="AJ11" s="432"/>
      <c r="AK11" s="432"/>
      <c r="AL11" s="432"/>
      <c r="AM11" s="432"/>
      <c r="AN11" s="432"/>
      <c r="AO11" s="432"/>
      <c r="AP11" s="435"/>
    </row>
    <row r="12" spans="1:43" ht="9"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2"/>
    </row>
    <row r="13" spans="1:43" ht="15" customHeight="1" x14ac:dyDescent="0.3">
      <c r="A13" s="623" t="s">
        <v>230</v>
      </c>
      <c r="B13" s="624"/>
      <c r="C13" s="624"/>
      <c r="D13" s="624"/>
      <c r="E13" s="624"/>
      <c r="F13" s="624"/>
      <c r="G13" s="624"/>
      <c r="H13" s="624"/>
      <c r="I13" s="624"/>
      <c r="J13" s="624"/>
      <c r="K13" s="624"/>
      <c r="L13" s="624"/>
      <c r="M13" s="624"/>
      <c r="N13" s="612"/>
      <c r="O13" s="612"/>
      <c r="P13" s="612"/>
      <c r="Q13" s="612"/>
      <c r="R13" s="612"/>
      <c r="S13" s="612"/>
      <c r="T13" s="612"/>
      <c r="U13" s="608"/>
      <c r="V13" s="608"/>
      <c r="W13" s="622" t="s">
        <v>223</v>
      </c>
      <c r="X13" s="622"/>
      <c r="Y13" s="622"/>
      <c r="Z13" s="622"/>
      <c r="AA13" s="622"/>
      <c r="AB13" s="622"/>
      <c r="AC13" s="622"/>
      <c r="AD13" s="622"/>
      <c r="AE13" s="622"/>
      <c r="AF13" s="622"/>
      <c r="AG13" s="622"/>
      <c r="AH13" s="622"/>
      <c r="AI13" s="622"/>
      <c r="AJ13" s="612"/>
      <c r="AK13" s="612"/>
      <c r="AL13" s="612"/>
      <c r="AM13" s="612"/>
      <c r="AN13" s="612"/>
      <c r="AO13" s="612"/>
      <c r="AP13" s="621"/>
    </row>
    <row r="14" spans="1:43" ht="7.5" customHeight="1" x14ac:dyDescent="0.25">
      <c r="A14" s="605"/>
      <c r="B14" s="604"/>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6"/>
    </row>
    <row r="15" spans="1:43" ht="15" customHeight="1" x14ac:dyDescent="0.3">
      <c r="A15" s="609" t="s">
        <v>236</v>
      </c>
      <c r="B15" s="610"/>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1"/>
    </row>
    <row r="16" spans="1:43" ht="13.5" customHeight="1" x14ac:dyDescent="0.25">
      <c r="A16" s="55"/>
      <c r="B16" s="604" t="s">
        <v>225</v>
      </c>
      <c r="C16" s="604"/>
      <c r="D16" s="604"/>
      <c r="E16" s="604"/>
      <c r="F16" s="604"/>
      <c r="G16" s="607"/>
      <c r="H16" s="607"/>
      <c r="I16" s="607"/>
      <c r="J16" s="607"/>
      <c r="K16" s="607"/>
      <c r="L16" s="607"/>
      <c r="M16" s="53"/>
      <c r="N16" s="608" t="s">
        <v>224</v>
      </c>
      <c r="O16" s="608"/>
      <c r="P16" s="608"/>
      <c r="Q16" s="608"/>
      <c r="R16" s="608"/>
      <c r="S16" s="626"/>
      <c r="T16" s="626"/>
      <c r="U16" s="626"/>
      <c r="V16" s="626"/>
      <c r="W16" s="626"/>
      <c r="X16" s="626"/>
      <c r="Y16" s="626"/>
      <c r="Z16" s="626"/>
      <c r="AA16" s="54"/>
      <c r="AB16" s="625" t="s">
        <v>226</v>
      </c>
      <c r="AC16" s="625"/>
      <c r="AD16" s="625"/>
      <c r="AE16" s="625"/>
      <c r="AF16" s="625"/>
      <c r="AG16" s="625"/>
      <c r="AH16" s="612"/>
      <c r="AI16" s="612"/>
      <c r="AJ16" s="612"/>
      <c r="AK16" s="612"/>
      <c r="AL16" s="612"/>
      <c r="AM16" s="612"/>
      <c r="AN16" s="612"/>
      <c r="AO16" s="612"/>
      <c r="AP16" s="621"/>
    </row>
    <row r="17" spans="1:46" ht="7.5" customHeight="1" x14ac:dyDescent="0.25">
      <c r="A17" s="605"/>
      <c r="B17" s="604"/>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4"/>
      <c r="AO17" s="604"/>
      <c r="AP17" s="606"/>
    </row>
    <row r="18" spans="1:46" ht="15" customHeight="1" x14ac:dyDescent="0.3">
      <c r="A18" s="609" t="s">
        <v>237</v>
      </c>
      <c r="B18" s="610"/>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1"/>
    </row>
    <row r="19" spans="1:46" ht="13.5" customHeight="1" x14ac:dyDescent="0.25">
      <c r="A19" s="55"/>
      <c r="B19" s="604" t="s">
        <v>225</v>
      </c>
      <c r="C19" s="604"/>
      <c r="D19" s="604"/>
      <c r="E19" s="604"/>
      <c r="F19" s="604"/>
      <c r="G19" s="607"/>
      <c r="H19" s="607"/>
      <c r="I19" s="607"/>
      <c r="J19" s="607"/>
      <c r="K19" s="607"/>
      <c r="L19" s="607"/>
      <c r="M19" s="53"/>
      <c r="N19" s="608" t="s">
        <v>227</v>
      </c>
      <c r="O19" s="608"/>
      <c r="P19" s="608"/>
      <c r="Q19" s="608"/>
      <c r="R19" s="608"/>
      <c r="S19" s="608"/>
      <c r="T19" s="608"/>
      <c r="U19" s="612"/>
      <c r="V19" s="612"/>
      <c r="W19" s="612"/>
      <c r="X19" s="612"/>
      <c r="Y19" s="612"/>
      <c r="Z19" s="612"/>
      <c r="AA19" s="56"/>
      <c r="AB19" s="613" t="s">
        <v>231</v>
      </c>
      <c r="AC19" s="613"/>
      <c r="AD19" s="613"/>
      <c r="AE19" s="613"/>
      <c r="AF19" s="613"/>
      <c r="AG19" s="613"/>
      <c r="AH19" s="613"/>
      <c r="AI19" s="613"/>
      <c r="AJ19" s="612"/>
      <c r="AK19" s="612"/>
      <c r="AL19" s="612"/>
      <c r="AM19" s="612"/>
      <c r="AN19" s="612"/>
      <c r="AO19" s="612"/>
      <c r="AP19" s="621"/>
    </row>
    <row r="20" spans="1:46" ht="9" customHeight="1" x14ac:dyDescent="0.25">
      <c r="A20" s="200"/>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2"/>
    </row>
    <row r="21" spans="1:46" ht="18" customHeight="1" x14ac:dyDescent="0.3">
      <c r="A21" s="532" t="s">
        <v>217</v>
      </c>
      <c r="B21" s="619"/>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20"/>
    </row>
    <row r="22" spans="1:46" ht="18" customHeight="1" x14ac:dyDescent="0.3">
      <c r="A22" s="576" t="s">
        <v>221</v>
      </c>
      <c r="B22" s="577"/>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8"/>
      <c r="AT22" s="2" t="s">
        <v>140</v>
      </c>
    </row>
    <row r="23" spans="1:46" ht="18" customHeight="1" x14ac:dyDescent="0.3">
      <c r="A23" s="614" t="s">
        <v>248</v>
      </c>
      <c r="B23" s="615"/>
      <c r="C23" s="615"/>
      <c r="D23" s="615"/>
      <c r="E23" s="615"/>
      <c r="F23" s="615"/>
      <c r="G23" s="616" t="s">
        <v>28</v>
      </c>
      <c r="H23" s="617"/>
      <c r="I23" s="617"/>
      <c r="J23" s="617"/>
      <c r="K23" s="617"/>
      <c r="L23" s="617"/>
      <c r="M23" s="617"/>
      <c r="N23" s="617"/>
      <c r="O23" s="618"/>
      <c r="P23" s="590" t="s">
        <v>36</v>
      </c>
      <c r="Q23" s="591"/>
      <c r="R23" s="591"/>
      <c r="S23" s="591"/>
      <c r="T23" s="591"/>
      <c r="U23" s="591"/>
      <c r="V23" s="591"/>
      <c r="W23" s="591"/>
      <c r="X23" s="592"/>
      <c r="Y23" s="590" t="s">
        <v>37</v>
      </c>
      <c r="Z23" s="591"/>
      <c r="AA23" s="591"/>
      <c r="AB23" s="591"/>
      <c r="AC23" s="591"/>
      <c r="AD23" s="591"/>
      <c r="AE23" s="591"/>
      <c r="AF23" s="591"/>
      <c r="AG23" s="592"/>
      <c r="AH23" s="593" t="s">
        <v>90</v>
      </c>
      <c r="AI23" s="594"/>
      <c r="AJ23" s="594"/>
      <c r="AK23" s="594"/>
      <c r="AL23" s="594"/>
      <c r="AM23" s="594"/>
      <c r="AN23" s="594"/>
      <c r="AO23" s="594"/>
      <c r="AP23" s="595"/>
      <c r="AT23" s="7" t="s">
        <v>140</v>
      </c>
    </row>
    <row r="24" spans="1:46" ht="18" customHeight="1" x14ac:dyDescent="0.25">
      <c r="A24" s="596"/>
      <c r="B24" s="597"/>
      <c r="C24" s="597"/>
      <c r="D24" s="597"/>
      <c r="E24" s="597"/>
      <c r="F24" s="597"/>
      <c r="G24" s="598" t="s">
        <v>218</v>
      </c>
      <c r="H24" s="599"/>
      <c r="I24" s="599"/>
      <c r="J24" s="599"/>
      <c r="K24" s="599"/>
      <c r="L24" s="599"/>
      <c r="M24" s="599"/>
      <c r="N24" s="599"/>
      <c r="O24" s="600"/>
      <c r="P24" s="601" t="s">
        <v>219</v>
      </c>
      <c r="Q24" s="602"/>
      <c r="R24" s="602"/>
      <c r="S24" s="602"/>
      <c r="T24" s="602"/>
      <c r="U24" s="602"/>
      <c r="V24" s="602"/>
      <c r="W24" s="602"/>
      <c r="X24" s="603"/>
      <c r="Y24" s="601" t="s">
        <v>220</v>
      </c>
      <c r="Z24" s="602"/>
      <c r="AA24" s="602"/>
      <c r="AB24" s="602"/>
      <c r="AC24" s="602"/>
      <c r="AD24" s="602"/>
      <c r="AE24" s="602"/>
      <c r="AF24" s="602"/>
      <c r="AG24" s="603"/>
      <c r="AH24" s="587"/>
      <c r="AI24" s="588"/>
      <c r="AJ24" s="588"/>
      <c r="AK24" s="588"/>
      <c r="AL24" s="588"/>
      <c r="AM24" s="588"/>
      <c r="AN24" s="588"/>
      <c r="AO24" s="588"/>
      <c r="AP24" s="589"/>
      <c r="AT24" s="2" t="s">
        <v>140</v>
      </c>
    </row>
    <row r="25" spans="1:46" ht="18" customHeight="1" x14ac:dyDescent="0.25">
      <c r="A25" s="579"/>
      <c r="B25" s="580"/>
      <c r="C25" s="580"/>
      <c r="D25" s="580"/>
      <c r="E25" s="580"/>
      <c r="F25" s="580"/>
      <c r="G25" s="581"/>
      <c r="H25" s="582"/>
      <c r="I25" s="582"/>
      <c r="J25" s="582"/>
      <c r="K25" s="582"/>
      <c r="L25" s="582"/>
      <c r="M25" s="582"/>
      <c r="N25" s="582"/>
      <c r="O25" s="583"/>
      <c r="P25" s="584"/>
      <c r="Q25" s="585"/>
      <c r="R25" s="585"/>
      <c r="S25" s="585"/>
      <c r="T25" s="585"/>
      <c r="U25" s="585"/>
      <c r="V25" s="585"/>
      <c r="W25" s="585"/>
      <c r="X25" s="586"/>
      <c r="Y25" s="584"/>
      <c r="Z25" s="585"/>
      <c r="AA25" s="585"/>
      <c r="AB25" s="585"/>
      <c r="AC25" s="585"/>
      <c r="AD25" s="585"/>
      <c r="AE25" s="585"/>
      <c r="AF25" s="585"/>
      <c r="AG25" s="586"/>
      <c r="AH25" s="587">
        <f>SUM(G25:AG25)</f>
        <v>0</v>
      </c>
      <c r="AI25" s="588"/>
      <c r="AJ25" s="588"/>
      <c r="AK25" s="588"/>
      <c r="AL25" s="588"/>
      <c r="AM25" s="588"/>
      <c r="AN25" s="588"/>
      <c r="AO25" s="588"/>
      <c r="AP25" s="589"/>
    </row>
    <row r="26" spans="1:46" ht="9" customHeight="1" x14ac:dyDescent="0.25">
      <c r="A26" s="200"/>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2"/>
    </row>
    <row r="27" spans="1:46" ht="18" customHeight="1" x14ac:dyDescent="0.3">
      <c r="A27" s="532" t="s">
        <v>70</v>
      </c>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33"/>
      <c r="AO27" s="533"/>
      <c r="AP27" s="534"/>
    </row>
    <row r="28" spans="1:46" ht="15" customHeight="1" x14ac:dyDescent="0.25">
      <c r="A28" s="526" t="s">
        <v>246</v>
      </c>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8"/>
    </row>
    <row r="29" spans="1:46" ht="168" customHeight="1" x14ac:dyDescent="0.25">
      <c r="A29" s="523"/>
      <c r="B29" s="524"/>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5"/>
    </row>
    <row r="30" spans="1:46" ht="4.5" customHeight="1" x14ac:dyDescent="0.25">
      <c r="A30" s="443"/>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5"/>
    </row>
    <row r="31" spans="1:46" ht="8.25" customHeight="1" thickBot="1" x14ac:dyDescent="0.3">
      <c r="A31" s="335"/>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7"/>
    </row>
  </sheetData>
  <sheetProtection sheet="1" formatCells="0" formatColumns="0" formatRows="0"/>
  <mergeCells count="73">
    <mergeCell ref="A30:AP30"/>
    <mergeCell ref="A31:AP31"/>
    <mergeCell ref="A12:AP12"/>
    <mergeCell ref="N13:T13"/>
    <mergeCell ref="AJ13:AP13"/>
    <mergeCell ref="W13:AI13"/>
    <mergeCell ref="A13:M13"/>
    <mergeCell ref="U13:V13"/>
    <mergeCell ref="A15:AP15"/>
    <mergeCell ref="AB16:AG16"/>
    <mergeCell ref="N16:R16"/>
    <mergeCell ref="AH16:AP16"/>
    <mergeCell ref="S16:Z16"/>
    <mergeCell ref="G16:L16"/>
    <mergeCell ref="A14:AP14"/>
    <mergeCell ref="Y24:AG24"/>
    <mergeCell ref="A8:AP8"/>
    <mergeCell ref="A1:AP1"/>
    <mergeCell ref="A2:AP2"/>
    <mergeCell ref="A3:AP3"/>
    <mergeCell ref="A4:D4"/>
    <mergeCell ref="E4:O4"/>
    <mergeCell ref="Q4:S4"/>
    <mergeCell ref="T4:AB4"/>
    <mergeCell ref="AD4:AI4"/>
    <mergeCell ref="AJ4:AP4"/>
    <mergeCell ref="A6:E6"/>
    <mergeCell ref="F6:AP6"/>
    <mergeCell ref="A7:AP7"/>
    <mergeCell ref="A5:E5"/>
    <mergeCell ref="F5:AP5"/>
    <mergeCell ref="AH24:AP24"/>
    <mergeCell ref="A23:F23"/>
    <mergeCell ref="G23:O23"/>
    <mergeCell ref="A9:C9"/>
    <mergeCell ref="D9:U9"/>
    <mergeCell ref="W9:Y9"/>
    <mergeCell ref="Z9:AP9"/>
    <mergeCell ref="A10:C10"/>
    <mergeCell ref="D10:U10"/>
    <mergeCell ref="V10:Y10"/>
    <mergeCell ref="Z10:AP10"/>
    <mergeCell ref="A21:AP21"/>
    <mergeCell ref="AJ19:AP19"/>
    <mergeCell ref="A11:C11"/>
    <mergeCell ref="D11:U11"/>
    <mergeCell ref="W11:Y11"/>
    <mergeCell ref="Z11:AP11"/>
    <mergeCell ref="A20:AP20"/>
    <mergeCell ref="B16:F16"/>
    <mergeCell ref="A17:AP17"/>
    <mergeCell ref="B19:F19"/>
    <mergeCell ref="G19:L19"/>
    <mergeCell ref="N19:T19"/>
    <mergeCell ref="A18:AP18"/>
    <mergeCell ref="U19:Z19"/>
    <mergeCell ref="AB19:AI19"/>
    <mergeCell ref="A28:AP28"/>
    <mergeCell ref="A29:AP29"/>
    <mergeCell ref="A22:AP22"/>
    <mergeCell ref="A26:AP26"/>
    <mergeCell ref="A25:F25"/>
    <mergeCell ref="G25:O25"/>
    <mergeCell ref="P25:X25"/>
    <mergeCell ref="Y25:AG25"/>
    <mergeCell ref="AH25:AP25"/>
    <mergeCell ref="A27:AP27"/>
    <mergeCell ref="P23:X23"/>
    <mergeCell ref="Y23:AG23"/>
    <mergeCell ref="AH23:AP23"/>
    <mergeCell ref="A24:F24"/>
    <mergeCell ref="G24:O24"/>
    <mergeCell ref="P24:X24"/>
  </mergeCells>
  <conditionalFormatting sqref="G24:AP25">
    <cfRule type="cellIs" dxfId="18" priority="3" operator="lessThan">
      <formula>0</formula>
    </cfRule>
  </conditionalFormatting>
  <dataValidations count="5">
    <dataValidation type="list" allowBlank="1" showInputMessage="1" showErrorMessage="1" promptTitle="Non-Phased or Phased" prompt="Select according to the project type." sqref="A22:AP22" xr:uid="{00000000-0002-0000-0C00-000000000000}">
      <formula1>"Non-Phased,Phased"</formula1>
    </dataValidation>
    <dataValidation type="list" allowBlank="1" showInputMessage="1" showErrorMessage="1" sqref="G16:L16 G19:L19" xr:uid="{00000000-0002-0000-0C00-000001000000}">
      <formula1>"Year 1,Year 2, Year 3, Phase I (Y1), Phase II (Y2), Phase II (Y3)"</formula1>
    </dataValidation>
    <dataValidation type="list" allowBlank="1" showInputMessage="1" showErrorMessage="1" promptTitle="Requested/Awarded" prompt="Requested amount, if requesting Year 2/Phase II (Y2) funding._x000a__x000a_Awarded amount, if requesting Year 3/Phase II (Y3) funding." sqref="P24:X24" xr:uid="{00000000-0002-0000-0C00-000002000000}">
      <formula1>"SRMC Awarded, SRMC Requested"</formula1>
    </dataValidation>
    <dataValidation type="list" allowBlank="1" showInputMessage="1" showErrorMessage="1" promptTitle="Remaining/Requested" prompt="Remaining amount, if Year 1/Phase I has been awarded and Year 2/Phase II (Y2) has been requested._x000a__x000a_Requested amount, if both Year 1/Phase I and Year2/Phase II (Y2) have been award." sqref="Y24:AG24" xr:uid="{00000000-0002-0000-0C00-000003000000}">
      <formula1>"SRMC Requested, SRMC Remaining"</formula1>
    </dataValidation>
    <dataValidation allowBlank="1" showInputMessage="1" showErrorMessage="1" promptTitle="1st Award" prompt="Year 1 or Phase I Obligation Awarded" sqref="G24:O24" xr:uid="{00000000-0002-0000-0C00-000004000000}"/>
  </dataValidations>
  <printOptions horizontalCentered="1"/>
  <pageMargins left="0.25" right="0.25" top="0.75" bottom="0.75" header="0.3" footer="0.3"/>
  <pageSetup scale="98" orientation="portrait" horizontalDpi="1200" verticalDpi="1200" r:id="rId1"/>
  <headerFooter>
    <oddFooter>&amp;L&amp;D&amp;R&amp;P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Year 2 or Phase II (Y2)" prompt="Please select Year 2 if the project is non-phased and Phase II (Y2) if the project is phased." xr:uid="{00000000-0002-0000-0C00-000006000000}">
          <x14:formula1>
            <xm:f>'Data Validation'!$E$1:$E$2</xm:f>
          </x14:formula1>
          <xm:sqref>P23:X23</xm:sqref>
        </x14:dataValidation>
        <x14:dataValidation type="list" allowBlank="1" showInputMessage="1" showErrorMessage="1" promptTitle="Year 3 or Phase II (Y3)" prompt="Please select Year 3 if the project is non-phased and Phase II (Y3) if the project is phased." xr:uid="{00000000-0002-0000-0C00-000007000000}">
          <x14:formula1>
            <xm:f>'Data Validation'!$F$1:$F$2</xm:f>
          </x14:formula1>
          <xm:sqref>Y23:AG23</xm:sqref>
        </x14:dataValidation>
        <x14:dataValidation type="list" allowBlank="1" showInputMessage="1" showErrorMessage="1" promptTitle="Year 1 or Phase I (Y1)" prompt="Please select Year 1 if the project is non-phased and Phase I if the project is phased." xr:uid="{00000000-0002-0000-0C00-000005000000}">
          <x14:formula1>
            <xm:f>'Data Validation'!$D$1:$D$3</xm:f>
          </x14:formula1>
          <xm:sqref>G23:O23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sheetPr>
  <dimension ref="A1:AO108"/>
  <sheetViews>
    <sheetView showGridLines="0" zoomScale="90" zoomScaleNormal="90" workbookViewId="0">
      <selection activeCell="A80" sqref="A80:I80"/>
    </sheetView>
  </sheetViews>
  <sheetFormatPr defaultColWidth="2.453125" defaultRowHeight="13.5" customHeight="1" x14ac:dyDescent="0.25"/>
  <cols>
    <col min="1" max="1" width="4.08984375" style="2" customWidth="1"/>
    <col min="2" max="38" width="2.6328125" style="2" customWidth="1"/>
    <col min="39" max="39" width="0.90625" style="2" customWidth="1"/>
    <col min="40" max="40" width="1" style="2" customWidth="1"/>
    <col min="41" max="41" width="31" style="2" bestFit="1" customWidth="1"/>
    <col min="42" max="16384" width="2.453125" style="2"/>
  </cols>
  <sheetData>
    <row r="1" spans="1:41" s="13" customFormat="1" ht="56" customHeight="1" x14ac:dyDescent="0.35">
      <c r="A1" s="376" t="s">
        <v>203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8"/>
    </row>
    <row r="2" spans="1:41"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1"/>
    </row>
    <row r="3" spans="1:41" ht="9" customHeight="1" x14ac:dyDescent="0.2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2"/>
    </row>
    <row r="4" spans="1:41" ht="13.5" customHeight="1" x14ac:dyDescent="0.3">
      <c r="A4" s="200" t="s">
        <v>0</v>
      </c>
      <c r="B4" s="201"/>
      <c r="C4" s="201"/>
      <c r="D4" s="201"/>
      <c r="E4" s="431" t="s">
        <v>275</v>
      </c>
      <c r="F4" s="431"/>
      <c r="G4" s="431"/>
      <c r="H4" s="431"/>
      <c r="I4" s="431"/>
      <c r="J4" s="431"/>
      <c r="K4" s="431"/>
      <c r="L4" s="431"/>
      <c r="M4" s="431"/>
      <c r="N4" s="431"/>
      <c r="P4" s="201" t="s">
        <v>11</v>
      </c>
      <c r="Q4" s="201"/>
      <c r="R4" s="201"/>
      <c r="S4" s="655" t="s">
        <v>43</v>
      </c>
      <c r="T4" s="655"/>
      <c r="U4" s="655"/>
      <c r="V4" s="655"/>
      <c r="W4" s="655"/>
      <c r="X4" s="655"/>
      <c r="Y4" s="655"/>
      <c r="Z4" s="655"/>
      <c r="AA4" s="655"/>
      <c r="AB4" s="5"/>
      <c r="AC4" s="201" t="s">
        <v>24</v>
      </c>
      <c r="AD4" s="201"/>
      <c r="AE4" s="201"/>
      <c r="AF4" s="201"/>
      <c r="AG4" s="201"/>
      <c r="AH4" s="432">
        <v>1</v>
      </c>
      <c r="AI4" s="432"/>
      <c r="AJ4" s="432"/>
      <c r="AK4" s="432"/>
      <c r="AL4" s="435"/>
    </row>
    <row r="5" spans="1:41" ht="13.5" customHeight="1" x14ac:dyDescent="0.25">
      <c r="A5" s="200" t="s">
        <v>245</v>
      </c>
      <c r="B5" s="201"/>
      <c r="C5" s="201"/>
      <c r="D5" s="201"/>
      <c r="E5" s="655" t="s">
        <v>44</v>
      </c>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6"/>
    </row>
    <row r="6" spans="1:41" ht="13.5" customHeight="1" x14ac:dyDescent="0.25">
      <c r="A6" s="200" t="s">
        <v>1</v>
      </c>
      <c r="B6" s="201"/>
      <c r="C6" s="201"/>
      <c r="D6" s="201"/>
      <c r="E6" s="657" t="s">
        <v>274</v>
      </c>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8"/>
    </row>
    <row r="7" spans="1:41" ht="9.65" customHeight="1" x14ac:dyDescent="0.25">
      <c r="A7" s="215"/>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7"/>
    </row>
    <row r="8" spans="1:41" ht="13.5" customHeight="1" x14ac:dyDescent="0.3">
      <c r="A8" s="218" t="s">
        <v>2</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20"/>
    </row>
    <row r="9" spans="1:41" ht="13.5" customHeight="1" x14ac:dyDescent="0.25">
      <c r="A9" s="200" t="s">
        <v>3</v>
      </c>
      <c r="B9" s="201"/>
      <c r="C9" s="201"/>
      <c r="D9" s="424" t="s">
        <v>46</v>
      </c>
      <c r="E9" s="424"/>
      <c r="F9" s="424"/>
      <c r="G9" s="424"/>
      <c r="H9" s="424"/>
      <c r="I9" s="424"/>
      <c r="J9" s="424"/>
      <c r="K9" s="424"/>
      <c r="L9" s="424"/>
      <c r="M9" s="424"/>
      <c r="N9" s="424"/>
      <c r="O9" s="424"/>
      <c r="P9" s="424"/>
      <c r="Q9" s="424"/>
      <c r="R9" s="424"/>
      <c r="S9" s="424"/>
      <c r="T9" s="3"/>
      <c r="U9" s="208" t="s">
        <v>100</v>
      </c>
      <c r="V9" s="208"/>
      <c r="W9" s="208"/>
      <c r="X9" s="424" t="s">
        <v>213</v>
      </c>
      <c r="Y9" s="424"/>
      <c r="Z9" s="424"/>
      <c r="AA9" s="424"/>
      <c r="AB9" s="424"/>
      <c r="AC9" s="424"/>
      <c r="AD9" s="424"/>
      <c r="AE9" s="424"/>
      <c r="AF9" s="424"/>
      <c r="AG9" s="424"/>
      <c r="AH9" s="424"/>
      <c r="AI9" s="424"/>
      <c r="AJ9" s="424"/>
      <c r="AK9" s="424"/>
      <c r="AL9" s="425"/>
    </row>
    <row r="10" spans="1:41" ht="13.5" customHeight="1" x14ac:dyDescent="0.25">
      <c r="A10" s="200" t="s">
        <v>4</v>
      </c>
      <c r="B10" s="201"/>
      <c r="C10" s="201"/>
      <c r="D10" s="426" t="s">
        <v>44</v>
      </c>
      <c r="E10" s="426"/>
      <c r="F10" s="426"/>
      <c r="G10" s="426"/>
      <c r="H10" s="426"/>
      <c r="I10" s="426"/>
      <c r="J10" s="426"/>
      <c r="K10" s="426"/>
      <c r="L10" s="426"/>
      <c r="M10" s="426"/>
      <c r="N10" s="426"/>
      <c r="O10" s="426"/>
      <c r="P10" s="426"/>
      <c r="Q10" s="426"/>
      <c r="R10" s="426"/>
      <c r="S10" s="426"/>
      <c r="T10" s="208" t="s">
        <v>13</v>
      </c>
      <c r="U10" s="208"/>
      <c r="V10" s="208"/>
      <c r="W10" s="208"/>
      <c r="X10" s="426" t="s">
        <v>214</v>
      </c>
      <c r="Y10" s="426"/>
      <c r="Z10" s="426"/>
      <c r="AA10" s="426"/>
      <c r="AB10" s="426"/>
      <c r="AC10" s="426"/>
      <c r="AD10" s="426"/>
      <c r="AE10" s="426"/>
      <c r="AF10" s="426"/>
      <c r="AG10" s="426"/>
      <c r="AH10" s="426"/>
      <c r="AI10" s="426"/>
      <c r="AJ10" s="426"/>
      <c r="AK10" s="426"/>
      <c r="AL10" s="427"/>
    </row>
    <row r="11" spans="1:41" ht="13.5" customHeight="1" x14ac:dyDescent="0.3">
      <c r="A11" s="200" t="s">
        <v>5</v>
      </c>
      <c r="B11" s="201"/>
      <c r="C11" s="201"/>
      <c r="D11" s="421">
        <v>8505555555</v>
      </c>
      <c r="E11" s="421"/>
      <c r="F11" s="421"/>
      <c r="G11" s="421"/>
      <c r="H11" s="421"/>
      <c r="I11" s="421"/>
      <c r="J11" s="421"/>
      <c r="K11" s="421"/>
      <c r="L11" s="421"/>
      <c r="M11" s="421"/>
      <c r="N11" s="421"/>
      <c r="O11" s="421"/>
      <c r="P11" s="421"/>
      <c r="Q11" s="421"/>
      <c r="R11" s="421"/>
      <c r="S11" s="421"/>
      <c r="T11" s="4"/>
      <c r="U11" s="208" t="s">
        <v>14</v>
      </c>
      <c r="V11" s="208"/>
      <c r="W11" s="208"/>
      <c r="X11" s="659" t="s">
        <v>47</v>
      </c>
      <c r="Y11" s="422"/>
      <c r="Z11" s="422"/>
      <c r="AA11" s="422"/>
      <c r="AB11" s="422"/>
      <c r="AC11" s="422"/>
      <c r="AD11" s="422"/>
      <c r="AE11" s="422"/>
      <c r="AF11" s="422"/>
      <c r="AG11" s="422"/>
      <c r="AH11" s="422"/>
      <c r="AI11" s="422"/>
      <c r="AJ11" s="422"/>
      <c r="AK11" s="422"/>
      <c r="AL11" s="423"/>
    </row>
    <row r="12" spans="1:41" ht="10.25"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2"/>
    </row>
    <row r="13" spans="1:41" ht="17.399999999999999" customHeight="1" x14ac:dyDescent="0.25">
      <c r="A13" s="200" t="s">
        <v>79</v>
      </c>
      <c r="B13" s="201"/>
      <c r="C13" s="201"/>
      <c r="D13" s="201"/>
      <c r="E13" s="201"/>
      <c r="F13" s="201"/>
      <c r="G13" s="201"/>
      <c r="H13" s="201"/>
      <c r="I13" s="201"/>
      <c r="J13" s="201"/>
      <c r="K13" s="652">
        <v>900000</v>
      </c>
      <c r="L13" s="652"/>
      <c r="M13" s="652"/>
      <c r="N13" s="652"/>
      <c r="O13" s="652"/>
      <c r="P13" s="652"/>
      <c r="Q13" s="652"/>
      <c r="R13" s="652"/>
      <c r="S13" s="652"/>
      <c r="T13" s="652"/>
      <c r="U13" s="652"/>
      <c r="V13" s="652"/>
      <c r="W13" s="652"/>
      <c r="X13" s="1"/>
      <c r="Y13" s="201" t="s">
        <v>60</v>
      </c>
      <c r="Z13" s="201"/>
      <c r="AA13" s="201"/>
      <c r="AB13" s="201"/>
      <c r="AC13" s="201"/>
      <c r="AD13" s="201"/>
      <c r="AE13" s="201"/>
      <c r="AF13" s="201"/>
      <c r="AG13" s="653">
        <f>IF((K13/W22)&gt;=0.75,0.75,K13/W22)</f>
        <v>0.75</v>
      </c>
      <c r="AH13" s="653"/>
      <c r="AI13" s="653"/>
      <c r="AJ13" s="653"/>
      <c r="AK13" s="653"/>
      <c r="AL13" s="654"/>
    </row>
    <row r="14" spans="1:41" ht="5.15" customHeight="1" x14ac:dyDescent="0.25">
      <c r="A14" s="22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1:41" ht="5.15" customHeight="1" x14ac:dyDescent="0.25">
      <c r="A15" s="200"/>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2"/>
    </row>
    <row r="16" spans="1:41" ht="15" customHeight="1" x14ac:dyDescent="0.3">
      <c r="A16" s="649" t="s">
        <v>200</v>
      </c>
      <c r="B16" s="650"/>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1"/>
      <c r="AO16" s="15" t="s">
        <v>201</v>
      </c>
    </row>
    <row r="17" spans="1:41" ht="12.5" x14ac:dyDescent="0.25">
      <c r="A17" s="353" t="s">
        <v>58</v>
      </c>
      <c r="B17" s="347"/>
      <c r="C17" s="347"/>
      <c r="D17" s="347"/>
      <c r="E17" s="347"/>
      <c r="F17" s="347"/>
      <c r="G17" s="347" t="s">
        <v>102</v>
      </c>
      <c r="H17" s="347"/>
      <c r="I17" s="347"/>
      <c r="J17" s="347"/>
      <c r="K17" s="347"/>
      <c r="L17" s="347"/>
      <c r="M17" s="347"/>
      <c r="N17" s="347"/>
      <c r="O17" s="347" t="s">
        <v>103</v>
      </c>
      <c r="P17" s="347"/>
      <c r="Q17" s="347"/>
      <c r="R17" s="347"/>
      <c r="S17" s="347"/>
      <c r="T17" s="347"/>
      <c r="U17" s="347"/>
      <c r="V17" s="347"/>
      <c r="W17" s="347" t="s">
        <v>90</v>
      </c>
      <c r="X17" s="347"/>
      <c r="Y17" s="347"/>
      <c r="Z17" s="347"/>
      <c r="AA17" s="347"/>
      <c r="AB17" s="347"/>
      <c r="AC17" s="347"/>
      <c r="AD17" s="347"/>
      <c r="AE17" s="347" t="s">
        <v>143</v>
      </c>
      <c r="AF17" s="347"/>
      <c r="AG17" s="347"/>
      <c r="AH17" s="347"/>
      <c r="AI17" s="347"/>
      <c r="AJ17" s="347"/>
      <c r="AK17" s="347"/>
      <c r="AL17" s="348"/>
    </row>
    <row r="18" spans="1:41" ht="15" customHeight="1" x14ac:dyDescent="0.3">
      <c r="A18" s="354" t="s">
        <v>72</v>
      </c>
      <c r="B18" s="355"/>
      <c r="C18" s="355"/>
      <c r="D18" s="355"/>
      <c r="E18" s="355"/>
      <c r="F18" s="355"/>
      <c r="G18" s="648">
        <v>150000</v>
      </c>
      <c r="H18" s="648"/>
      <c r="I18" s="648"/>
      <c r="J18" s="648"/>
      <c r="K18" s="648"/>
      <c r="L18" s="648"/>
      <c r="M18" s="648"/>
      <c r="N18" s="648"/>
      <c r="O18" s="648">
        <v>50000</v>
      </c>
      <c r="P18" s="648"/>
      <c r="Q18" s="648"/>
      <c r="R18" s="648"/>
      <c r="S18" s="648"/>
      <c r="T18" s="648"/>
      <c r="U18" s="648"/>
      <c r="V18" s="648"/>
      <c r="W18" s="648">
        <f>G18+O18</f>
        <v>200000</v>
      </c>
      <c r="X18" s="648"/>
      <c r="Y18" s="648"/>
      <c r="Z18" s="648"/>
      <c r="AA18" s="648"/>
      <c r="AB18" s="648"/>
      <c r="AC18" s="648"/>
      <c r="AD18" s="648"/>
      <c r="AE18" s="646">
        <f>IF(AG13&gt;0.75,W18*0.05,((AG13*W18)/0.75)*0.05)</f>
        <v>10000</v>
      </c>
      <c r="AF18" s="646"/>
      <c r="AG18" s="646"/>
      <c r="AH18" s="646"/>
      <c r="AI18" s="646"/>
      <c r="AJ18" s="646"/>
      <c r="AK18" s="646"/>
      <c r="AL18" s="647"/>
    </row>
    <row r="19" spans="1:41" ht="12.5" x14ac:dyDescent="0.25">
      <c r="A19" s="353" t="s">
        <v>198</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8"/>
    </row>
    <row r="20" spans="1:41" ht="15" customHeight="1" x14ac:dyDescent="0.3">
      <c r="A20" s="354" t="s">
        <v>72</v>
      </c>
      <c r="B20" s="355"/>
      <c r="C20" s="355"/>
      <c r="D20" s="355"/>
      <c r="E20" s="355"/>
      <c r="F20" s="355"/>
      <c r="G20" s="648">
        <v>750000</v>
      </c>
      <c r="H20" s="648"/>
      <c r="I20" s="648"/>
      <c r="J20" s="648"/>
      <c r="K20" s="648"/>
      <c r="L20" s="648"/>
      <c r="M20" s="648"/>
      <c r="N20" s="648"/>
      <c r="O20" s="648">
        <v>250000</v>
      </c>
      <c r="P20" s="648"/>
      <c r="Q20" s="648"/>
      <c r="R20" s="648"/>
      <c r="S20" s="648"/>
      <c r="T20" s="648"/>
      <c r="U20" s="648"/>
      <c r="V20" s="648"/>
      <c r="W20" s="648">
        <f>G20+O20</f>
        <v>1000000</v>
      </c>
      <c r="X20" s="648"/>
      <c r="Y20" s="648"/>
      <c r="Z20" s="648"/>
      <c r="AA20" s="648"/>
      <c r="AB20" s="648"/>
      <c r="AC20" s="648"/>
      <c r="AD20" s="648"/>
      <c r="AE20" s="646">
        <f>IF(AG13&gt;0.75,W20*0.05,((AG13*W20)/0.75)*0.05)</f>
        <v>50000</v>
      </c>
      <c r="AF20" s="646"/>
      <c r="AG20" s="646"/>
      <c r="AH20" s="646"/>
      <c r="AI20" s="646"/>
      <c r="AJ20" s="646"/>
      <c r="AK20" s="646"/>
      <c r="AL20" s="647"/>
      <c r="AO20" s="2" t="s">
        <v>202</v>
      </c>
    </row>
    <row r="21" spans="1:41" ht="12.5" x14ac:dyDescent="0.25">
      <c r="A21" s="353" t="s">
        <v>106</v>
      </c>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8"/>
    </row>
    <row r="22" spans="1:41" ht="15" customHeight="1" x14ac:dyDescent="0.3">
      <c r="A22" s="356"/>
      <c r="B22" s="357"/>
      <c r="C22" s="357"/>
      <c r="D22" s="357"/>
      <c r="E22" s="357"/>
      <c r="F22" s="357"/>
      <c r="G22" s="646">
        <f>G18+G20</f>
        <v>900000</v>
      </c>
      <c r="H22" s="646"/>
      <c r="I22" s="646"/>
      <c r="J22" s="646"/>
      <c r="K22" s="646"/>
      <c r="L22" s="646"/>
      <c r="M22" s="646"/>
      <c r="N22" s="646"/>
      <c r="O22" s="646">
        <f>O18+O20</f>
        <v>300000</v>
      </c>
      <c r="P22" s="646"/>
      <c r="Q22" s="646"/>
      <c r="R22" s="646"/>
      <c r="S22" s="646"/>
      <c r="T22" s="646"/>
      <c r="U22" s="646"/>
      <c r="V22" s="646"/>
      <c r="W22" s="646">
        <f>G22+O22</f>
        <v>1200000</v>
      </c>
      <c r="X22" s="646"/>
      <c r="Y22" s="646"/>
      <c r="Z22" s="646"/>
      <c r="AA22" s="646"/>
      <c r="AB22" s="646"/>
      <c r="AC22" s="646"/>
      <c r="AD22" s="646"/>
      <c r="AE22" s="646">
        <f>IF(AG13&gt;0.75,W22*0.05,((AG13*W22)/0.75)*0.05)</f>
        <v>60000</v>
      </c>
      <c r="AF22" s="646"/>
      <c r="AG22" s="646"/>
      <c r="AH22" s="646"/>
      <c r="AI22" s="646"/>
      <c r="AJ22" s="646"/>
      <c r="AK22" s="646"/>
      <c r="AL22" s="647"/>
    </row>
    <row r="23" spans="1:41" ht="4.5" customHeight="1" x14ac:dyDescent="0.25">
      <c r="A23" s="221"/>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3"/>
    </row>
    <row r="24" spans="1:41" ht="8.9" customHeight="1" x14ac:dyDescent="0.25">
      <c r="A24" s="200"/>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2"/>
    </row>
    <row r="25" spans="1:41" ht="13.5" customHeight="1" x14ac:dyDescent="0.3">
      <c r="A25" s="358" t="s">
        <v>133</v>
      </c>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60"/>
    </row>
    <row r="26" spans="1:41" ht="16" x14ac:dyDescent="0.3">
      <c r="A26" s="361" t="s">
        <v>178</v>
      </c>
      <c r="B26" s="362"/>
      <c r="C26" s="362"/>
      <c r="D26" s="362"/>
      <c r="E26" s="362"/>
      <c r="F26" s="362"/>
      <c r="G26" s="362"/>
      <c r="H26" s="362"/>
      <c r="I26" s="362"/>
      <c r="J26" s="362"/>
      <c r="K26" s="362"/>
      <c r="L26" s="362"/>
      <c r="M26" s="362"/>
      <c r="N26" s="307"/>
      <c r="O26" s="307"/>
      <c r="P26" s="307"/>
      <c r="Q26" s="307"/>
      <c r="R26" s="307"/>
      <c r="S26" s="307"/>
      <c r="T26" s="307"/>
      <c r="U26" s="307"/>
      <c r="V26" s="307"/>
      <c r="W26" s="307"/>
      <c r="X26" s="307"/>
      <c r="Y26" s="307"/>
      <c r="Z26" s="362"/>
      <c r="AA26" s="362"/>
      <c r="AB26" s="362"/>
      <c r="AC26" s="362"/>
      <c r="AD26" s="362"/>
      <c r="AE26" s="362"/>
      <c r="AF26" s="362"/>
      <c r="AG26" s="362"/>
      <c r="AH26" s="362"/>
      <c r="AI26" s="362"/>
      <c r="AJ26" s="362"/>
      <c r="AK26" s="362"/>
      <c r="AL26" s="363"/>
    </row>
    <row r="27" spans="1:41" ht="12.5" x14ac:dyDescent="0.25">
      <c r="A27" s="394"/>
      <c r="B27" s="388"/>
      <c r="C27" s="388"/>
      <c r="D27" s="388"/>
      <c r="E27" s="388"/>
      <c r="F27" s="388"/>
      <c r="G27" s="388"/>
      <c r="H27" s="388"/>
      <c r="I27" s="390"/>
      <c r="J27" s="387"/>
      <c r="K27" s="388"/>
      <c r="L27" s="388"/>
      <c r="M27" s="390"/>
      <c r="N27" s="395" t="s">
        <v>38</v>
      </c>
      <c r="O27" s="395"/>
      <c r="P27" s="395"/>
      <c r="Q27" s="395"/>
      <c r="R27" s="395"/>
      <c r="S27" s="395"/>
      <c r="T27" s="395"/>
      <c r="U27" s="395"/>
      <c r="V27" s="395"/>
      <c r="W27" s="395"/>
      <c r="X27" s="395"/>
      <c r="Y27" s="395"/>
      <c r="Z27" s="391"/>
      <c r="AA27" s="392"/>
      <c r="AB27" s="392"/>
      <c r="AC27" s="393"/>
      <c r="AD27" s="387"/>
      <c r="AE27" s="388"/>
      <c r="AF27" s="390"/>
      <c r="AG27" s="387"/>
      <c r="AH27" s="388"/>
      <c r="AI27" s="388"/>
      <c r="AJ27" s="388"/>
      <c r="AK27" s="388"/>
      <c r="AL27" s="389"/>
    </row>
    <row r="28" spans="1:41" ht="23" customHeight="1" x14ac:dyDescent="0.25">
      <c r="A28" s="240" t="s">
        <v>6</v>
      </c>
      <c r="B28" s="241"/>
      <c r="C28" s="241"/>
      <c r="D28" s="241"/>
      <c r="E28" s="241"/>
      <c r="F28" s="241"/>
      <c r="G28" s="241"/>
      <c r="H28" s="241"/>
      <c r="I28" s="242"/>
      <c r="J28" s="364" t="s">
        <v>16</v>
      </c>
      <c r="K28" s="365"/>
      <c r="L28" s="365"/>
      <c r="M28" s="366"/>
      <c r="N28" s="234" t="s">
        <v>17</v>
      </c>
      <c r="O28" s="234"/>
      <c r="P28" s="239"/>
      <c r="Q28" s="233" t="s">
        <v>18</v>
      </c>
      <c r="R28" s="234"/>
      <c r="S28" s="239"/>
      <c r="T28" s="236" t="s">
        <v>19</v>
      </c>
      <c r="U28" s="237"/>
      <c r="V28" s="238"/>
      <c r="W28" s="233" t="s">
        <v>20</v>
      </c>
      <c r="X28" s="234"/>
      <c r="Y28" s="234"/>
      <c r="Z28" s="364" t="s">
        <v>21</v>
      </c>
      <c r="AA28" s="365"/>
      <c r="AB28" s="365"/>
      <c r="AC28" s="366"/>
      <c r="AD28" s="364" t="s">
        <v>22</v>
      </c>
      <c r="AE28" s="365"/>
      <c r="AF28" s="366"/>
      <c r="AG28" s="364" t="s">
        <v>23</v>
      </c>
      <c r="AH28" s="365"/>
      <c r="AI28" s="365"/>
      <c r="AJ28" s="365"/>
      <c r="AK28" s="365"/>
      <c r="AL28" s="397"/>
    </row>
    <row r="29" spans="1:41" ht="12.5" x14ac:dyDescent="0.25">
      <c r="A29" s="243" t="s">
        <v>101</v>
      </c>
      <c r="B29" s="244"/>
      <c r="C29" s="244"/>
      <c r="D29" s="244"/>
      <c r="E29" s="244"/>
      <c r="F29" s="244"/>
      <c r="G29" s="244"/>
      <c r="H29" s="244"/>
      <c r="I29" s="244"/>
      <c r="J29" s="396"/>
      <c r="K29" s="396"/>
      <c r="L29" s="396"/>
      <c r="M29" s="396"/>
      <c r="N29" s="235"/>
      <c r="O29" s="235"/>
      <c r="P29" s="235"/>
      <c r="Q29" s="235"/>
      <c r="R29" s="235"/>
      <c r="S29" s="235"/>
      <c r="T29" s="235"/>
      <c r="U29" s="235"/>
      <c r="V29" s="235"/>
      <c r="W29" s="235"/>
      <c r="X29" s="235"/>
      <c r="Y29" s="235"/>
      <c r="Z29" s="371"/>
      <c r="AA29" s="371"/>
      <c r="AB29" s="371"/>
      <c r="AC29" s="371"/>
      <c r="AD29" s="367"/>
      <c r="AE29" s="367"/>
      <c r="AF29" s="367"/>
      <c r="AG29" s="398">
        <f>'Pre-Award SRMC Sample'!AG24</f>
        <v>0</v>
      </c>
      <c r="AH29" s="398"/>
      <c r="AI29" s="398"/>
      <c r="AJ29" s="398"/>
      <c r="AK29" s="398"/>
      <c r="AL29" s="399"/>
      <c r="AO29" s="2" t="s">
        <v>235</v>
      </c>
    </row>
    <row r="30" spans="1:41" ht="12.75" customHeight="1" x14ac:dyDescent="0.25">
      <c r="A30" s="641" t="s">
        <v>48</v>
      </c>
      <c r="B30" s="642"/>
      <c r="C30" s="642"/>
      <c r="D30" s="642"/>
      <c r="E30" s="642"/>
      <c r="F30" s="642"/>
      <c r="G30" s="642"/>
      <c r="H30" s="642"/>
      <c r="I30" s="642"/>
      <c r="J30" s="643">
        <v>50</v>
      </c>
      <c r="K30" s="643"/>
      <c r="L30" s="643"/>
      <c r="M30" s="643"/>
      <c r="N30" s="644">
        <v>7.6499999999999999E-2</v>
      </c>
      <c r="O30" s="644"/>
      <c r="P30" s="644"/>
      <c r="Q30" s="644">
        <v>0.15</v>
      </c>
      <c r="R30" s="644"/>
      <c r="S30" s="644"/>
      <c r="T30" s="644">
        <v>0.06</v>
      </c>
      <c r="U30" s="644"/>
      <c r="V30" s="644"/>
      <c r="W30" s="644">
        <v>6.3500000000000001E-2</v>
      </c>
      <c r="X30" s="644"/>
      <c r="Y30" s="644"/>
      <c r="Z30" s="369">
        <f t="shared" ref="Z30:Z39" si="0">ROUND((J30*(1+SUM(N30:Y30))),2)</f>
        <v>67.5</v>
      </c>
      <c r="AA30" s="369"/>
      <c r="AB30" s="369"/>
      <c r="AC30" s="369"/>
      <c r="AD30" s="645">
        <v>100</v>
      </c>
      <c r="AE30" s="645"/>
      <c r="AF30" s="645"/>
      <c r="AG30" s="369">
        <f t="shared" ref="AG30:AG39" si="1">ROUND((Z30*AD30),2)</f>
        <v>6750</v>
      </c>
      <c r="AH30" s="369"/>
      <c r="AI30" s="369"/>
      <c r="AJ30" s="369"/>
      <c r="AK30" s="369"/>
      <c r="AL30" s="370"/>
    </row>
    <row r="31" spans="1:41" ht="12.75" customHeight="1" x14ac:dyDescent="0.25">
      <c r="A31" s="641" t="s">
        <v>98</v>
      </c>
      <c r="B31" s="642"/>
      <c r="C31" s="642"/>
      <c r="D31" s="642"/>
      <c r="E31" s="642"/>
      <c r="F31" s="642"/>
      <c r="G31" s="642"/>
      <c r="H31" s="642"/>
      <c r="I31" s="642"/>
      <c r="J31" s="643">
        <v>75</v>
      </c>
      <c r="K31" s="643"/>
      <c r="L31" s="643"/>
      <c r="M31" s="643"/>
      <c r="N31" s="644">
        <v>7.6499999999999999E-2</v>
      </c>
      <c r="O31" s="644"/>
      <c r="P31" s="644"/>
      <c r="Q31" s="644">
        <v>0.15</v>
      </c>
      <c r="R31" s="644"/>
      <c r="S31" s="644"/>
      <c r="T31" s="644">
        <v>0.06</v>
      </c>
      <c r="U31" s="644"/>
      <c r="V31" s="644"/>
      <c r="W31" s="644">
        <v>6.3500000000000001E-2</v>
      </c>
      <c r="X31" s="644"/>
      <c r="Y31" s="644"/>
      <c r="Z31" s="369">
        <f t="shared" si="0"/>
        <v>101.25</v>
      </c>
      <c r="AA31" s="369"/>
      <c r="AB31" s="369"/>
      <c r="AC31" s="369"/>
      <c r="AD31" s="645">
        <v>200</v>
      </c>
      <c r="AE31" s="645"/>
      <c r="AF31" s="645"/>
      <c r="AG31" s="369">
        <f t="shared" si="1"/>
        <v>20250</v>
      </c>
      <c r="AH31" s="369"/>
      <c r="AI31" s="369"/>
      <c r="AJ31" s="369"/>
      <c r="AK31" s="369"/>
      <c r="AL31" s="370"/>
    </row>
    <row r="32" spans="1:41" ht="12.75" customHeight="1" x14ac:dyDescent="0.25">
      <c r="A32" s="641" t="s">
        <v>99</v>
      </c>
      <c r="B32" s="642"/>
      <c r="C32" s="642"/>
      <c r="D32" s="642"/>
      <c r="E32" s="642"/>
      <c r="F32" s="642"/>
      <c r="G32" s="642"/>
      <c r="H32" s="642"/>
      <c r="I32" s="642"/>
      <c r="J32" s="643">
        <v>100</v>
      </c>
      <c r="K32" s="643"/>
      <c r="L32" s="643"/>
      <c r="M32" s="643"/>
      <c r="N32" s="644">
        <v>7.6499999999999999E-2</v>
      </c>
      <c r="O32" s="644"/>
      <c r="P32" s="644"/>
      <c r="Q32" s="644">
        <v>0.15</v>
      </c>
      <c r="R32" s="644"/>
      <c r="S32" s="644"/>
      <c r="T32" s="644">
        <v>0.06</v>
      </c>
      <c r="U32" s="644"/>
      <c r="V32" s="644"/>
      <c r="W32" s="644">
        <v>6.3500000000000001E-2</v>
      </c>
      <c r="X32" s="644"/>
      <c r="Y32" s="644"/>
      <c r="Z32" s="369">
        <f t="shared" si="0"/>
        <v>135</v>
      </c>
      <c r="AA32" s="369"/>
      <c r="AB32" s="369"/>
      <c r="AC32" s="369"/>
      <c r="AD32" s="645">
        <v>150</v>
      </c>
      <c r="AE32" s="645"/>
      <c r="AF32" s="645"/>
      <c r="AG32" s="369">
        <f t="shared" si="1"/>
        <v>20250</v>
      </c>
      <c r="AH32" s="369"/>
      <c r="AI32" s="369"/>
      <c r="AJ32" s="369"/>
      <c r="AK32" s="369"/>
      <c r="AL32" s="370"/>
      <c r="AO32" s="2" t="s">
        <v>138</v>
      </c>
    </row>
    <row r="33" spans="1:41" ht="12.75" hidden="1" customHeight="1" x14ac:dyDescent="0.25">
      <c r="A33" s="641"/>
      <c r="B33" s="642"/>
      <c r="C33" s="642"/>
      <c r="D33" s="642"/>
      <c r="E33" s="642"/>
      <c r="F33" s="642"/>
      <c r="G33" s="642"/>
      <c r="H33" s="642"/>
      <c r="I33" s="642"/>
      <c r="J33" s="643"/>
      <c r="K33" s="643"/>
      <c r="L33" s="643"/>
      <c r="M33" s="643"/>
      <c r="N33" s="644"/>
      <c r="O33" s="644"/>
      <c r="P33" s="644"/>
      <c r="Q33" s="644"/>
      <c r="R33" s="644"/>
      <c r="S33" s="644"/>
      <c r="T33" s="644"/>
      <c r="U33" s="644"/>
      <c r="V33" s="644"/>
      <c r="W33" s="644"/>
      <c r="X33" s="644"/>
      <c r="Y33" s="644"/>
      <c r="Z33" s="369">
        <f t="shared" si="0"/>
        <v>0</v>
      </c>
      <c r="AA33" s="369"/>
      <c r="AB33" s="369"/>
      <c r="AC33" s="369"/>
      <c r="AD33" s="645"/>
      <c r="AE33" s="645"/>
      <c r="AF33" s="645"/>
      <c r="AG33" s="369">
        <f t="shared" si="1"/>
        <v>0</v>
      </c>
      <c r="AH33" s="369"/>
      <c r="AI33" s="369"/>
      <c r="AJ33" s="369"/>
      <c r="AK33" s="369"/>
      <c r="AL33" s="370"/>
    </row>
    <row r="34" spans="1:41" ht="12.75" hidden="1" customHeight="1" x14ac:dyDescent="0.25">
      <c r="A34" s="641"/>
      <c r="B34" s="642"/>
      <c r="C34" s="642"/>
      <c r="D34" s="642"/>
      <c r="E34" s="642"/>
      <c r="F34" s="642"/>
      <c r="G34" s="642"/>
      <c r="H34" s="642"/>
      <c r="I34" s="642"/>
      <c r="J34" s="643"/>
      <c r="K34" s="643"/>
      <c r="L34" s="643"/>
      <c r="M34" s="643"/>
      <c r="N34" s="644"/>
      <c r="O34" s="644"/>
      <c r="P34" s="644"/>
      <c r="Q34" s="644"/>
      <c r="R34" s="644"/>
      <c r="S34" s="644"/>
      <c r="T34" s="644"/>
      <c r="U34" s="644"/>
      <c r="V34" s="644"/>
      <c r="W34" s="644"/>
      <c r="X34" s="644"/>
      <c r="Y34" s="644"/>
      <c r="Z34" s="369">
        <f t="shared" si="0"/>
        <v>0</v>
      </c>
      <c r="AA34" s="369"/>
      <c r="AB34" s="369"/>
      <c r="AC34" s="369"/>
      <c r="AD34" s="645"/>
      <c r="AE34" s="645"/>
      <c r="AF34" s="645"/>
      <c r="AG34" s="369">
        <f t="shared" si="1"/>
        <v>0</v>
      </c>
      <c r="AH34" s="369"/>
      <c r="AI34" s="369"/>
      <c r="AJ34" s="369"/>
      <c r="AK34" s="369"/>
      <c r="AL34" s="370"/>
    </row>
    <row r="35" spans="1:41" ht="12.75" hidden="1" customHeight="1" x14ac:dyDescent="0.25">
      <c r="A35" s="641"/>
      <c r="B35" s="642"/>
      <c r="C35" s="642"/>
      <c r="D35" s="642"/>
      <c r="E35" s="642"/>
      <c r="F35" s="642"/>
      <c r="G35" s="642"/>
      <c r="H35" s="642"/>
      <c r="I35" s="642"/>
      <c r="J35" s="643"/>
      <c r="K35" s="643"/>
      <c r="L35" s="643"/>
      <c r="M35" s="643"/>
      <c r="N35" s="644"/>
      <c r="O35" s="644"/>
      <c r="P35" s="644"/>
      <c r="Q35" s="644"/>
      <c r="R35" s="644"/>
      <c r="S35" s="644"/>
      <c r="T35" s="644"/>
      <c r="U35" s="644"/>
      <c r="V35" s="644"/>
      <c r="W35" s="644"/>
      <c r="X35" s="644"/>
      <c r="Y35" s="644"/>
      <c r="Z35" s="369">
        <f t="shared" si="0"/>
        <v>0</v>
      </c>
      <c r="AA35" s="369"/>
      <c r="AB35" s="369"/>
      <c r="AC35" s="369"/>
      <c r="AD35" s="645"/>
      <c r="AE35" s="645"/>
      <c r="AF35" s="645"/>
      <c r="AG35" s="369">
        <f t="shared" si="1"/>
        <v>0</v>
      </c>
      <c r="AH35" s="369"/>
      <c r="AI35" s="369"/>
      <c r="AJ35" s="369"/>
      <c r="AK35" s="369"/>
      <c r="AL35" s="370"/>
    </row>
    <row r="36" spans="1:41" ht="12.75" hidden="1" customHeight="1" x14ac:dyDescent="0.25">
      <c r="A36" s="641"/>
      <c r="B36" s="642"/>
      <c r="C36" s="642"/>
      <c r="D36" s="642"/>
      <c r="E36" s="642"/>
      <c r="F36" s="642"/>
      <c r="G36" s="642"/>
      <c r="H36" s="642"/>
      <c r="I36" s="642"/>
      <c r="J36" s="643"/>
      <c r="K36" s="643"/>
      <c r="L36" s="643"/>
      <c r="M36" s="643"/>
      <c r="N36" s="644"/>
      <c r="O36" s="644"/>
      <c r="P36" s="644"/>
      <c r="Q36" s="644"/>
      <c r="R36" s="644"/>
      <c r="S36" s="644"/>
      <c r="T36" s="644"/>
      <c r="U36" s="644"/>
      <c r="V36" s="644"/>
      <c r="W36" s="644"/>
      <c r="X36" s="644"/>
      <c r="Y36" s="644"/>
      <c r="Z36" s="369">
        <f t="shared" si="0"/>
        <v>0</v>
      </c>
      <c r="AA36" s="369"/>
      <c r="AB36" s="369"/>
      <c r="AC36" s="369"/>
      <c r="AD36" s="645"/>
      <c r="AE36" s="645"/>
      <c r="AF36" s="645"/>
      <c r="AG36" s="369">
        <f t="shared" si="1"/>
        <v>0</v>
      </c>
      <c r="AH36" s="369"/>
      <c r="AI36" s="369"/>
      <c r="AJ36" s="369"/>
      <c r="AK36" s="369"/>
      <c r="AL36" s="370"/>
    </row>
    <row r="37" spans="1:41" ht="12.75" hidden="1" customHeight="1" x14ac:dyDescent="0.25">
      <c r="A37" s="641"/>
      <c r="B37" s="642"/>
      <c r="C37" s="642"/>
      <c r="D37" s="642"/>
      <c r="E37" s="642"/>
      <c r="F37" s="642"/>
      <c r="G37" s="642"/>
      <c r="H37" s="642"/>
      <c r="I37" s="642"/>
      <c r="J37" s="643"/>
      <c r="K37" s="643"/>
      <c r="L37" s="643"/>
      <c r="M37" s="643"/>
      <c r="N37" s="644"/>
      <c r="O37" s="644"/>
      <c r="P37" s="644"/>
      <c r="Q37" s="644"/>
      <c r="R37" s="644"/>
      <c r="S37" s="644"/>
      <c r="T37" s="644"/>
      <c r="U37" s="644"/>
      <c r="V37" s="644"/>
      <c r="W37" s="644"/>
      <c r="X37" s="644"/>
      <c r="Y37" s="644"/>
      <c r="Z37" s="369">
        <f t="shared" si="0"/>
        <v>0</v>
      </c>
      <c r="AA37" s="369"/>
      <c r="AB37" s="369"/>
      <c r="AC37" s="369"/>
      <c r="AD37" s="645"/>
      <c r="AE37" s="645"/>
      <c r="AF37" s="645"/>
      <c r="AG37" s="369">
        <f t="shared" si="1"/>
        <v>0</v>
      </c>
      <c r="AH37" s="369"/>
      <c r="AI37" s="369"/>
      <c r="AJ37" s="369"/>
      <c r="AK37" s="369"/>
      <c r="AL37" s="370"/>
    </row>
    <row r="38" spans="1:41" ht="12.75" hidden="1" customHeight="1" x14ac:dyDescent="0.25">
      <c r="A38" s="641"/>
      <c r="B38" s="642"/>
      <c r="C38" s="642"/>
      <c r="D38" s="642"/>
      <c r="E38" s="642"/>
      <c r="F38" s="642"/>
      <c r="G38" s="642"/>
      <c r="H38" s="642"/>
      <c r="I38" s="642"/>
      <c r="J38" s="643"/>
      <c r="K38" s="643"/>
      <c r="L38" s="643"/>
      <c r="M38" s="643"/>
      <c r="N38" s="644"/>
      <c r="O38" s="644"/>
      <c r="P38" s="644"/>
      <c r="Q38" s="644"/>
      <c r="R38" s="644"/>
      <c r="S38" s="644"/>
      <c r="T38" s="644"/>
      <c r="U38" s="644"/>
      <c r="V38" s="644"/>
      <c r="W38" s="644"/>
      <c r="X38" s="644"/>
      <c r="Y38" s="644"/>
      <c r="Z38" s="369">
        <f t="shared" si="0"/>
        <v>0</v>
      </c>
      <c r="AA38" s="369"/>
      <c r="AB38" s="369"/>
      <c r="AC38" s="369"/>
      <c r="AD38" s="645"/>
      <c r="AE38" s="645"/>
      <c r="AF38" s="645"/>
      <c r="AG38" s="369">
        <f t="shared" si="1"/>
        <v>0</v>
      </c>
      <c r="AH38" s="369"/>
      <c r="AI38" s="369"/>
      <c r="AJ38" s="369"/>
      <c r="AK38" s="369"/>
      <c r="AL38" s="370"/>
    </row>
    <row r="39" spans="1:41" ht="12.75" hidden="1" customHeight="1" x14ac:dyDescent="0.25">
      <c r="A39" s="641"/>
      <c r="B39" s="642"/>
      <c r="C39" s="642"/>
      <c r="D39" s="642"/>
      <c r="E39" s="642"/>
      <c r="F39" s="642"/>
      <c r="G39" s="642"/>
      <c r="H39" s="642"/>
      <c r="I39" s="642"/>
      <c r="J39" s="643"/>
      <c r="K39" s="643"/>
      <c r="L39" s="643"/>
      <c r="M39" s="643"/>
      <c r="N39" s="644"/>
      <c r="O39" s="644"/>
      <c r="P39" s="644"/>
      <c r="Q39" s="644"/>
      <c r="R39" s="644"/>
      <c r="S39" s="644"/>
      <c r="T39" s="644"/>
      <c r="U39" s="644"/>
      <c r="V39" s="644"/>
      <c r="W39" s="644"/>
      <c r="X39" s="644"/>
      <c r="Y39" s="644"/>
      <c r="Z39" s="369">
        <f t="shared" si="0"/>
        <v>0</v>
      </c>
      <c r="AA39" s="369"/>
      <c r="AB39" s="369"/>
      <c r="AC39" s="369"/>
      <c r="AD39" s="645"/>
      <c r="AE39" s="645"/>
      <c r="AF39" s="645"/>
      <c r="AG39" s="369">
        <f t="shared" si="1"/>
        <v>0</v>
      </c>
      <c r="AH39" s="369"/>
      <c r="AI39" s="369"/>
      <c r="AJ39" s="369"/>
      <c r="AK39" s="369"/>
      <c r="AL39" s="370"/>
    </row>
    <row r="40" spans="1:41" ht="13.5" customHeight="1" x14ac:dyDescent="0.25">
      <c r="A40" s="372" t="s">
        <v>7</v>
      </c>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4"/>
      <c r="AG40" s="230">
        <f>SUM(AG29:AL39)</f>
        <v>47250</v>
      </c>
      <c r="AH40" s="231"/>
      <c r="AI40" s="231"/>
      <c r="AJ40" s="231"/>
      <c r="AK40" s="231"/>
      <c r="AL40" s="232"/>
    </row>
    <row r="41" spans="1:41" ht="13.25" customHeight="1" x14ac:dyDescent="0.25">
      <c r="A41" s="254" t="s">
        <v>8</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6"/>
    </row>
    <row r="42" spans="1:41" s="16" customFormat="1" ht="13.5" customHeight="1" x14ac:dyDescent="0.25">
      <c r="A42" s="638" t="s">
        <v>215</v>
      </c>
      <c r="B42" s="639"/>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40"/>
    </row>
    <row r="43" spans="1:41" s="16" customFormat="1" ht="56.25" customHeight="1" x14ac:dyDescent="0.25">
      <c r="A43" s="638"/>
      <c r="B43" s="639"/>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40"/>
      <c r="AO43" s="17" t="s">
        <v>194</v>
      </c>
    </row>
    <row r="44" spans="1:41" s="16" customFormat="1" ht="13.5" customHeight="1" x14ac:dyDescent="0.25">
      <c r="A44" s="638"/>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40"/>
    </row>
    <row r="45" spans="1:41" s="16" customFormat="1" ht="12" customHeight="1" x14ac:dyDescent="0.25">
      <c r="A45" s="260"/>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2"/>
    </row>
    <row r="46" spans="1:41" ht="15" customHeight="1" x14ac:dyDescent="0.3">
      <c r="A46" s="263" t="s">
        <v>9</v>
      </c>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5"/>
    </row>
    <row r="47" spans="1:41" ht="13.5" customHeight="1" x14ac:dyDescent="0.25">
      <c r="A47" s="268" t="s">
        <v>15</v>
      </c>
      <c r="B47" s="269"/>
      <c r="C47" s="269"/>
      <c r="D47" s="269"/>
      <c r="E47" s="269"/>
      <c r="F47" s="269"/>
      <c r="G47" s="269"/>
      <c r="H47" s="269"/>
      <c r="I47" s="269"/>
      <c r="J47" s="269"/>
      <c r="K47" s="269"/>
      <c r="L47" s="269"/>
      <c r="M47" s="269"/>
      <c r="N47" s="269"/>
      <c r="O47" s="269"/>
      <c r="P47" s="269"/>
      <c r="Q47" s="269"/>
      <c r="R47" s="269"/>
      <c r="S47" s="270"/>
      <c r="T47" s="266" t="s">
        <v>33</v>
      </c>
      <c r="U47" s="266"/>
      <c r="V47" s="266"/>
      <c r="W47" s="266"/>
      <c r="X47" s="266"/>
      <c r="Y47" s="266"/>
      <c r="Z47" s="266"/>
      <c r="AA47" s="266"/>
      <c r="AB47" s="266"/>
      <c r="AC47" s="266"/>
      <c r="AD47" s="266"/>
      <c r="AE47" s="266" t="s">
        <v>23</v>
      </c>
      <c r="AF47" s="266"/>
      <c r="AG47" s="266"/>
      <c r="AH47" s="266"/>
      <c r="AI47" s="266"/>
      <c r="AJ47" s="266"/>
      <c r="AK47" s="266"/>
      <c r="AL47" s="267"/>
    </row>
    <row r="48" spans="1:41" ht="13.5" customHeight="1" x14ac:dyDescent="0.25">
      <c r="A48" s="382" t="s">
        <v>101</v>
      </c>
      <c r="B48" s="383"/>
      <c r="C48" s="383"/>
      <c r="D48" s="383"/>
      <c r="E48" s="383"/>
      <c r="F48" s="383"/>
      <c r="G48" s="383"/>
      <c r="H48" s="383"/>
      <c r="I48" s="383"/>
      <c r="J48" s="383"/>
      <c r="K48" s="383"/>
      <c r="L48" s="383"/>
      <c r="M48" s="383"/>
      <c r="N48" s="383"/>
      <c r="O48" s="383"/>
      <c r="P48" s="383"/>
      <c r="Q48" s="383"/>
      <c r="R48" s="383"/>
      <c r="S48" s="384"/>
      <c r="T48" s="272" t="s">
        <v>204</v>
      </c>
      <c r="U48" s="272"/>
      <c r="V48" s="272"/>
      <c r="W48" s="272"/>
      <c r="X48" s="272"/>
      <c r="Y48" s="272"/>
      <c r="Z48" s="272"/>
      <c r="AA48" s="272"/>
      <c r="AB48" s="272"/>
      <c r="AC48" s="272"/>
      <c r="AD48" s="272"/>
      <c r="AE48" s="385">
        <f>'Pre-Award SRMC Sample'!AE33</f>
        <v>8025</v>
      </c>
      <c r="AF48" s="385"/>
      <c r="AG48" s="385"/>
      <c r="AH48" s="385"/>
      <c r="AI48" s="385"/>
      <c r="AJ48" s="385"/>
      <c r="AK48" s="385"/>
      <c r="AL48" s="386"/>
      <c r="AO48" s="2" t="s">
        <v>235</v>
      </c>
    </row>
    <row r="49" spans="1:41" ht="13.5" customHeight="1" x14ac:dyDescent="0.25">
      <c r="A49" s="382"/>
      <c r="B49" s="383"/>
      <c r="C49" s="383"/>
      <c r="D49" s="383"/>
      <c r="E49" s="383"/>
      <c r="F49" s="383"/>
      <c r="G49" s="383"/>
      <c r="H49" s="383"/>
      <c r="I49" s="383"/>
      <c r="J49" s="383"/>
      <c r="K49" s="383"/>
      <c r="L49" s="383"/>
      <c r="M49" s="383"/>
      <c r="N49" s="383"/>
      <c r="O49" s="383"/>
      <c r="P49" s="383"/>
      <c r="Q49" s="383"/>
      <c r="R49" s="383"/>
      <c r="S49" s="384"/>
      <c r="T49" s="272"/>
      <c r="U49" s="272"/>
      <c r="V49" s="272"/>
      <c r="W49" s="272"/>
      <c r="X49" s="272"/>
      <c r="Y49" s="272"/>
      <c r="Z49" s="272"/>
      <c r="AA49" s="272"/>
      <c r="AB49" s="272"/>
      <c r="AC49" s="272"/>
      <c r="AD49" s="272"/>
      <c r="AE49" s="385"/>
      <c r="AF49" s="385"/>
      <c r="AG49" s="385"/>
      <c r="AH49" s="385"/>
      <c r="AI49" s="385"/>
      <c r="AJ49" s="385"/>
      <c r="AK49" s="385"/>
      <c r="AL49" s="386"/>
      <c r="AO49" s="2" t="s">
        <v>138</v>
      </c>
    </row>
    <row r="50" spans="1:41" ht="13.5" hidden="1" customHeight="1" x14ac:dyDescent="0.25">
      <c r="A50" s="382"/>
      <c r="B50" s="383"/>
      <c r="C50" s="383"/>
      <c r="D50" s="383"/>
      <c r="E50" s="383"/>
      <c r="F50" s="383"/>
      <c r="G50" s="383"/>
      <c r="H50" s="383"/>
      <c r="I50" s="383"/>
      <c r="J50" s="383"/>
      <c r="K50" s="383"/>
      <c r="L50" s="383"/>
      <c r="M50" s="383"/>
      <c r="N50" s="383"/>
      <c r="O50" s="383"/>
      <c r="P50" s="383"/>
      <c r="Q50" s="383"/>
      <c r="R50" s="383"/>
      <c r="S50" s="384"/>
      <c r="T50" s="272"/>
      <c r="U50" s="272"/>
      <c r="V50" s="272"/>
      <c r="W50" s="272"/>
      <c r="X50" s="272"/>
      <c r="Y50" s="272"/>
      <c r="Z50" s="272"/>
      <c r="AA50" s="272"/>
      <c r="AB50" s="272"/>
      <c r="AC50" s="272"/>
      <c r="AD50" s="272"/>
      <c r="AE50" s="385"/>
      <c r="AF50" s="385"/>
      <c r="AG50" s="385"/>
      <c r="AH50" s="385"/>
      <c r="AI50" s="385"/>
      <c r="AJ50" s="385"/>
      <c r="AK50" s="385"/>
      <c r="AL50" s="386"/>
    </row>
    <row r="51" spans="1:41" ht="13.5" customHeight="1" x14ac:dyDescent="0.25">
      <c r="A51" s="268" t="s">
        <v>7</v>
      </c>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70"/>
      <c r="AE51" s="276">
        <f>SUM(AE48:AL50)</f>
        <v>8025</v>
      </c>
      <c r="AF51" s="277"/>
      <c r="AG51" s="269"/>
      <c r="AH51" s="269"/>
      <c r="AI51" s="269"/>
      <c r="AJ51" s="269"/>
      <c r="AK51" s="269"/>
      <c r="AL51" s="278"/>
    </row>
    <row r="52" spans="1:41" ht="13.5" customHeight="1" x14ac:dyDescent="0.25">
      <c r="A52" s="254" t="s">
        <v>8</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6"/>
    </row>
    <row r="53" spans="1:41" s="16" customFormat="1" ht="13" customHeight="1" x14ac:dyDescent="0.25">
      <c r="A53" s="638" t="s">
        <v>234</v>
      </c>
      <c r="B53" s="639"/>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40"/>
    </row>
    <row r="54" spans="1:41" s="16" customFormat="1" ht="14.5" customHeight="1" x14ac:dyDescent="0.25">
      <c r="A54" s="638"/>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40"/>
      <c r="AO54" s="17" t="s">
        <v>194</v>
      </c>
    </row>
    <row r="55" spans="1:41" s="16" customFormat="1" ht="12" customHeight="1" x14ac:dyDescent="0.25">
      <c r="A55" s="279"/>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1"/>
    </row>
    <row r="56" spans="1:41" ht="16" x14ac:dyDescent="0.3">
      <c r="A56" s="263" t="s">
        <v>179</v>
      </c>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5"/>
    </row>
    <row r="57" spans="1:41" ht="13.5" customHeight="1" x14ac:dyDescent="0.25">
      <c r="A57" s="268" t="s">
        <v>10</v>
      </c>
      <c r="B57" s="269"/>
      <c r="C57" s="269"/>
      <c r="D57" s="269"/>
      <c r="E57" s="269"/>
      <c r="F57" s="269"/>
      <c r="G57" s="269"/>
      <c r="H57" s="269"/>
      <c r="I57" s="269"/>
      <c r="J57" s="269"/>
      <c r="K57" s="269"/>
      <c r="L57" s="269"/>
      <c r="M57" s="269"/>
      <c r="N57" s="269"/>
      <c r="O57" s="269"/>
      <c r="P57" s="269"/>
      <c r="Q57" s="269"/>
      <c r="R57" s="269"/>
      <c r="S57" s="270"/>
      <c r="T57" s="266" t="s">
        <v>34</v>
      </c>
      <c r="U57" s="266"/>
      <c r="V57" s="266"/>
      <c r="W57" s="266"/>
      <c r="X57" s="266"/>
      <c r="Y57" s="266"/>
      <c r="Z57" s="266" t="s">
        <v>35</v>
      </c>
      <c r="AA57" s="266"/>
      <c r="AB57" s="266"/>
      <c r="AC57" s="266"/>
      <c r="AD57" s="266" t="s">
        <v>23</v>
      </c>
      <c r="AE57" s="266"/>
      <c r="AF57" s="266"/>
      <c r="AG57" s="266"/>
      <c r="AH57" s="266"/>
      <c r="AI57" s="266"/>
      <c r="AJ57" s="266"/>
      <c r="AK57" s="266"/>
      <c r="AL57" s="267"/>
    </row>
    <row r="58" spans="1:41" ht="13.5" customHeight="1" x14ac:dyDescent="0.25">
      <c r="A58" s="382" t="s">
        <v>142</v>
      </c>
      <c r="B58" s="383"/>
      <c r="C58" s="383"/>
      <c r="D58" s="383"/>
      <c r="E58" s="383"/>
      <c r="F58" s="383"/>
      <c r="G58" s="383"/>
      <c r="H58" s="383"/>
      <c r="I58" s="383"/>
      <c r="J58" s="383"/>
      <c r="K58" s="383"/>
      <c r="L58" s="383"/>
      <c r="M58" s="383"/>
      <c r="N58" s="383"/>
      <c r="O58" s="383"/>
      <c r="P58" s="383"/>
      <c r="Q58" s="383"/>
      <c r="R58" s="383"/>
      <c r="S58" s="384"/>
      <c r="T58" s="271">
        <f>AG40</f>
        <v>47250</v>
      </c>
      <c r="U58" s="272"/>
      <c r="V58" s="272"/>
      <c r="W58" s="272"/>
      <c r="X58" s="272"/>
      <c r="Y58" s="272"/>
      <c r="Z58" s="634">
        <v>0.1</v>
      </c>
      <c r="AA58" s="634"/>
      <c r="AB58" s="634"/>
      <c r="AC58" s="634"/>
      <c r="AD58" s="385">
        <f>ROUND((T58*Z58),2)</f>
        <v>4725</v>
      </c>
      <c r="AE58" s="385"/>
      <c r="AF58" s="385"/>
      <c r="AG58" s="385"/>
      <c r="AH58" s="385"/>
      <c r="AI58" s="385"/>
      <c r="AJ58" s="385"/>
      <c r="AK58" s="385"/>
      <c r="AL58" s="386"/>
    </row>
    <row r="59" spans="1:41" ht="13.5" customHeight="1" x14ac:dyDescent="0.25">
      <c r="A59" s="268" t="s">
        <v>7</v>
      </c>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70"/>
      <c r="AD59" s="276">
        <f>AD58</f>
        <v>4725</v>
      </c>
      <c r="AE59" s="269"/>
      <c r="AF59" s="269"/>
      <c r="AG59" s="269"/>
      <c r="AH59" s="269"/>
      <c r="AI59" s="269"/>
      <c r="AJ59" s="269"/>
      <c r="AK59" s="269"/>
      <c r="AL59" s="278"/>
    </row>
    <row r="60" spans="1:41" ht="13.5" customHeight="1" x14ac:dyDescent="0.25">
      <c r="A60" s="286" t="s">
        <v>8</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8"/>
    </row>
    <row r="61" spans="1:41" ht="24" customHeight="1" x14ac:dyDescent="0.25">
      <c r="A61" s="635" t="s">
        <v>149</v>
      </c>
      <c r="B61" s="636"/>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7"/>
      <c r="AO61" s="17" t="s">
        <v>194</v>
      </c>
    </row>
    <row r="62" spans="1:41" ht="13.5" customHeight="1" x14ac:dyDescent="0.25">
      <c r="A62" s="406"/>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8"/>
    </row>
    <row r="63" spans="1:41" ht="15" customHeight="1" x14ac:dyDescent="0.3">
      <c r="A63" s="263" t="s">
        <v>229</v>
      </c>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5"/>
    </row>
    <row r="64" spans="1:41" ht="15" customHeight="1" x14ac:dyDescent="0.3">
      <c r="A64" s="294" t="s">
        <v>228</v>
      </c>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6">
        <f>'Pre-Award SRMC Sample'!AC39</f>
        <v>8025</v>
      </c>
      <c r="AB64" s="296"/>
      <c r="AC64" s="296"/>
      <c r="AD64" s="296"/>
      <c r="AE64" s="296"/>
      <c r="AF64" s="296"/>
      <c r="AG64" s="296"/>
      <c r="AH64" s="296"/>
      <c r="AI64" s="296"/>
      <c r="AJ64" s="296"/>
      <c r="AK64" s="296"/>
      <c r="AL64" s="297"/>
    </row>
    <row r="65" spans="1:41" ht="15" customHeight="1" x14ac:dyDescent="0.25">
      <c r="A65" s="298" t="s">
        <v>238</v>
      </c>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300">
        <f>IF(ISBLANK('Pre-Award SRMC Sample'!AA40),"",'Pre-Award SRMC Sample'!AA40)</f>
        <v>43374</v>
      </c>
      <c r="AB65" s="300"/>
      <c r="AC65" s="300"/>
      <c r="AD65" s="300"/>
      <c r="AE65" s="300"/>
      <c r="AF65" s="300"/>
      <c r="AG65" s="300"/>
      <c r="AH65" s="300"/>
      <c r="AI65" s="300"/>
      <c r="AJ65" s="300"/>
      <c r="AK65" s="300"/>
      <c r="AL65" s="301"/>
    </row>
    <row r="66" spans="1:41" ht="12" customHeight="1" x14ac:dyDescent="0.25">
      <c r="A66" s="215"/>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7"/>
    </row>
    <row r="67" spans="1:41" ht="11.25" customHeight="1" x14ac:dyDescent="0.25">
      <c r="A67" s="221"/>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3"/>
    </row>
    <row r="68" spans="1:41" ht="21" customHeight="1" thickBot="1" x14ac:dyDescent="0.35">
      <c r="A68" s="98" t="s">
        <v>134</v>
      </c>
      <c r="B68" s="99"/>
      <c r="C68" s="99"/>
      <c r="D68" s="99"/>
      <c r="E68" s="99"/>
      <c r="F68" s="99"/>
      <c r="G68" s="99"/>
      <c r="H68" s="99"/>
      <c r="I68" s="99"/>
      <c r="J68" s="99"/>
      <c r="K68" s="99"/>
      <c r="L68" s="99"/>
      <c r="M68" s="99"/>
      <c r="N68" s="99"/>
      <c r="O68" s="99"/>
      <c r="P68" s="99"/>
      <c r="Q68" s="99"/>
      <c r="R68" s="99"/>
      <c r="S68" s="99"/>
      <c r="T68" s="99"/>
      <c r="U68" s="99"/>
      <c r="V68" s="99"/>
      <c r="W68" s="99"/>
      <c r="X68" s="99"/>
      <c r="Y68" s="99"/>
      <c r="Z68" s="99" t="s">
        <v>291</v>
      </c>
      <c r="AA68" s="292">
        <f>AG40+AE51+AD59</f>
        <v>60000</v>
      </c>
      <c r="AB68" s="292"/>
      <c r="AC68" s="292"/>
      <c r="AD68" s="292"/>
      <c r="AE68" s="292"/>
      <c r="AF68" s="292"/>
      <c r="AG68" s="292"/>
      <c r="AH68" s="292"/>
      <c r="AI68" s="292"/>
      <c r="AJ68" s="292"/>
      <c r="AK68" s="292"/>
      <c r="AL68" s="293"/>
    </row>
    <row r="69" spans="1:41" ht="6" customHeight="1" thickTop="1" x14ac:dyDescent="0.25">
      <c r="A69" s="200"/>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2"/>
    </row>
    <row r="70" spans="1:41" ht="14.5" x14ac:dyDescent="0.35">
      <c r="A70" s="200" t="s">
        <v>296</v>
      </c>
      <c r="B70" s="302"/>
      <c r="C70" s="302"/>
      <c r="D70" s="302"/>
      <c r="E70" s="302"/>
      <c r="F70" s="302"/>
      <c r="G70" s="302"/>
      <c r="H70" s="302"/>
      <c r="I70" s="302"/>
      <c r="J70" s="302"/>
      <c r="K70" s="302"/>
      <c r="L70" s="302"/>
      <c r="M70" s="302"/>
      <c r="N70" s="302"/>
      <c r="O70" s="302"/>
      <c r="P70" s="302"/>
      <c r="Q70" s="302"/>
      <c r="R70" s="302"/>
      <c r="S70" s="302"/>
      <c r="T70" s="302"/>
      <c r="U70" s="302"/>
      <c r="Z70" s="99" t="s">
        <v>292</v>
      </c>
      <c r="AA70" s="282">
        <f>AE22</f>
        <v>60000</v>
      </c>
      <c r="AB70" s="282"/>
      <c r="AC70" s="282"/>
      <c r="AD70" s="282"/>
      <c r="AE70" s="282"/>
      <c r="AF70" s="282"/>
      <c r="AG70" s="282"/>
      <c r="AH70" s="282"/>
      <c r="AI70" s="282"/>
      <c r="AJ70" s="282"/>
      <c r="AK70" s="282"/>
      <c r="AL70" s="283"/>
    </row>
    <row r="71" spans="1:41" ht="13" x14ac:dyDescent="0.3">
      <c r="A71" s="200" t="s">
        <v>294</v>
      </c>
      <c r="B71" s="201"/>
      <c r="C71" s="201"/>
      <c r="D71" s="201"/>
      <c r="E71" s="201"/>
      <c r="F71" s="201"/>
      <c r="G71" s="201"/>
      <c r="H71" s="201"/>
      <c r="I71" s="201"/>
      <c r="J71" s="201"/>
      <c r="K71" s="201"/>
      <c r="L71" s="201"/>
      <c r="M71" s="201"/>
      <c r="N71" s="201"/>
      <c r="O71" s="201"/>
      <c r="P71" s="201"/>
      <c r="Q71" s="201"/>
      <c r="R71" s="201"/>
      <c r="S71" s="201"/>
      <c r="T71" s="201"/>
      <c r="U71" s="201"/>
      <c r="Z71" s="99" t="s">
        <v>293</v>
      </c>
      <c r="AA71" s="282">
        <f>AA70-AA68</f>
        <v>0</v>
      </c>
      <c r="AB71" s="282"/>
      <c r="AC71" s="282"/>
      <c r="AD71" s="282"/>
      <c r="AE71" s="282"/>
      <c r="AF71" s="282"/>
      <c r="AG71" s="282"/>
      <c r="AH71" s="282"/>
      <c r="AI71" s="282"/>
      <c r="AJ71" s="282"/>
      <c r="AK71" s="282"/>
      <c r="AL71" s="283"/>
      <c r="AM71" s="100"/>
      <c r="AN71" s="101"/>
      <c r="AO71" s="103" t="s">
        <v>299</v>
      </c>
    </row>
    <row r="72" spans="1:41" ht="11" customHeight="1" x14ac:dyDescent="0.25">
      <c r="A72" s="200"/>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2"/>
    </row>
    <row r="73" spans="1:41" ht="13.5" customHeight="1" x14ac:dyDescent="0.25">
      <c r="A73" s="303" t="s">
        <v>135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5"/>
    </row>
    <row r="74" spans="1:41" ht="13.5" customHeight="1" x14ac:dyDescent="0.25">
      <c r="A74" s="303"/>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5"/>
    </row>
    <row r="75" spans="1:41" ht="13.5" customHeight="1" x14ac:dyDescent="0.25">
      <c r="A75" s="303"/>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5"/>
    </row>
    <row r="76" spans="1:41" ht="13.25" customHeight="1" x14ac:dyDescent="0.25">
      <c r="A76" s="303"/>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5"/>
    </row>
    <row r="77" spans="1:41" ht="9" customHeight="1" x14ac:dyDescent="0.25">
      <c r="A77" s="215"/>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7"/>
    </row>
    <row r="78" spans="1:41" ht="15" customHeight="1" x14ac:dyDescent="0.3">
      <c r="A78" s="306" t="s">
        <v>27</v>
      </c>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8"/>
      <c r="AM78" s="100"/>
      <c r="AN78" s="101"/>
      <c r="AO78" s="101" t="s">
        <v>205</v>
      </c>
    </row>
    <row r="79" spans="1:41" ht="13.5" customHeight="1" x14ac:dyDescent="0.3">
      <c r="A79" s="547" t="s">
        <v>193</v>
      </c>
      <c r="B79" s="548"/>
      <c r="C79" s="548"/>
      <c r="D79" s="548"/>
      <c r="E79" s="548"/>
      <c r="F79" s="548"/>
      <c r="G79" s="548"/>
      <c r="H79" s="548"/>
      <c r="I79" s="549"/>
      <c r="J79" s="633" t="s">
        <v>59</v>
      </c>
      <c r="K79" s="548"/>
      <c r="L79" s="548"/>
      <c r="M79" s="548"/>
      <c r="N79" s="548"/>
      <c r="O79" s="548"/>
      <c r="P79" s="548"/>
      <c r="Q79" s="548"/>
      <c r="R79" s="549"/>
      <c r="S79" s="633" t="s">
        <v>180</v>
      </c>
      <c r="T79" s="548"/>
      <c r="U79" s="548"/>
      <c r="V79" s="548"/>
      <c r="W79" s="548"/>
      <c r="X79" s="548"/>
      <c r="Y79" s="548"/>
      <c r="Z79" s="548"/>
      <c r="AA79" s="549"/>
      <c r="AB79" s="313" t="s">
        <v>144</v>
      </c>
      <c r="AC79" s="314"/>
      <c r="AD79" s="314"/>
      <c r="AE79" s="314"/>
      <c r="AF79" s="314"/>
      <c r="AG79" s="314"/>
      <c r="AH79" s="314"/>
      <c r="AI79" s="314"/>
      <c r="AJ79" s="314"/>
      <c r="AK79" s="314"/>
      <c r="AL79" s="315"/>
      <c r="AM79" s="100"/>
      <c r="AN79" s="101"/>
      <c r="AO79" s="101" t="s">
        <v>297</v>
      </c>
    </row>
    <row r="80" spans="1:41" ht="17.25" customHeight="1" x14ac:dyDescent="0.25">
      <c r="A80" s="316">
        <v>10000</v>
      </c>
      <c r="B80" s="317"/>
      <c r="C80" s="317"/>
      <c r="D80" s="317"/>
      <c r="E80" s="317"/>
      <c r="F80" s="317"/>
      <c r="G80" s="317"/>
      <c r="H80" s="317"/>
      <c r="I80" s="318"/>
      <c r="J80" s="319">
        <v>25000</v>
      </c>
      <c r="K80" s="317"/>
      <c r="L80" s="317"/>
      <c r="M80" s="317"/>
      <c r="N80" s="317"/>
      <c r="O80" s="317"/>
      <c r="P80" s="317"/>
      <c r="Q80" s="317"/>
      <c r="R80" s="318"/>
      <c r="S80" s="319">
        <v>25000</v>
      </c>
      <c r="T80" s="317"/>
      <c r="U80" s="317"/>
      <c r="V80" s="317"/>
      <c r="W80" s="317"/>
      <c r="X80" s="317"/>
      <c r="Y80" s="317"/>
      <c r="Z80" s="317"/>
      <c r="AA80" s="318"/>
      <c r="AB80" s="319">
        <f>SUM(A80:AA80)</f>
        <v>60000</v>
      </c>
      <c r="AC80" s="317"/>
      <c r="AD80" s="317"/>
      <c r="AE80" s="317"/>
      <c r="AF80" s="317"/>
      <c r="AG80" s="317"/>
      <c r="AH80" s="317"/>
      <c r="AI80" s="317"/>
      <c r="AJ80" s="317"/>
      <c r="AK80" s="317"/>
      <c r="AL80" s="320"/>
      <c r="AM80" s="100"/>
      <c r="AN80" s="101"/>
      <c r="AO80" s="102" t="s">
        <v>300</v>
      </c>
    </row>
    <row r="81" spans="1:38" ht="9" customHeight="1" x14ac:dyDescent="0.35">
      <c r="A81" s="632"/>
      <c r="B81" s="630"/>
      <c r="C81" s="630"/>
      <c r="D81" s="630"/>
      <c r="E81" s="630"/>
      <c r="F81" s="630"/>
      <c r="G81" s="630"/>
      <c r="H81" s="630"/>
      <c r="I81" s="630"/>
      <c r="J81" s="629"/>
      <c r="K81" s="630"/>
      <c r="L81" s="630"/>
      <c r="M81" s="630"/>
      <c r="N81" s="630"/>
      <c r="O81" s="630"/>
      <c r="P81" s="630"/>
      <c r="Q81" s="630"/>
      <c r="R81" s="630"/>
      <c r="S81" s="629"/>
      <c r="T81" s="630"/>
      <c r="U81" s="630"/>
      <c r="V81" s="630"/>
      <c r="W81" s="630"/>
      <c r="X81" s="630"/>
      <c r="Y81" s="630"/>
      <c r="Z81" s="630"/>
      <c r="AA81" s="630"/>
      <c r="AB81" s="629"/>
      <c r="AC81" s="630"/>
      <c r="AD81" s="630"/>
      <c r="AE81" s="630"/>
      <c r="AF81" s="630"/>
      <c r="AG81" s="630"/>
      <c r="AH81" s="630"/>
      <c r="AI81" s="630"/>
      <c r="AJ81" s="630"/>
      <c r="AK81" s="630"/>
      <c r="AL81" s="631"/>
    </row>
    <row r="82" spans="1:38" ht="7.25" customHeight="1" x14ac:dyDescent="0.25">
      <c r="A82" s="221"/>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3"/>
    </row>
    <row r="83" spans="1:38" ht="12.5" x14ac:dyDescent="0.25">
      <c r="A83" s="200" t="s">
        <v>195</v>
      </c>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2"/>
    </row>
    <row r="84" spans="1:38" ht="13" thickBot="1" x14ac:dyDescent="0.3">
      <c r="A84" s="200"/>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2"/>
    </row>
    <row r="85" spans="1:38" ht="21.75" customHeight="1" thickBot="1" x14ac:dyDescent="0.35">
      <c r="A85" s="64"/>
      <c r="B85" s="50"/>
      <c r="C85" s="328" t="s">
        <v>250</v>
      </c>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30"/>
    </row>
    <row r="86" spans="1:38" ht="13" hidden="1" x14ac:dyDescent="0.3">
      <c r="A86" s="331"/>
      <c r="B86" s="332"/>
      <c r="C86" s="333" t="s">
        <v>97</v>
      </c>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4"/>
    </row>
    <row r="87" spans="1:38" ht="9" customHeight="1" x14ac:dyDescent="0.25">
      <c r="A87" s="200"/>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2"/>
    </row>
    <row r="88" spans="1:38" ht="12.5" x14ac:dyDescent="0.25">
      <c r="A88" s="323" t="s">
        <v>57</v>
      </c>
      <c r="B88" s="324"/>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5"/>
    </row>
    <row r="89" spans="1:38" ht="12.5" x14ac:dyDescent="0.25">
      <c r="A89" s="323"/>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5"/>
    </row>
    <row r="90" spans="1:38" ht="6" customHeight="1" x14ac:dyDescent="0.25">
      <c r="A90" s="323"/>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5"/>
    </row>
    <row r="91" spans="1:38" ht="12.5" x14ac:dyDescent="0.25">
      <c r="A91" s="323" t="s">
        <v>29</v>
      </c>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5"/>
    </row>
    <row r="92" spans="1:38" ht="12.5" x14ac:dyDescent="0.25">
      <c r="A92" s="323"/>
      <c r="B92" s="324"/>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324"/>
      <c r="AL92" s="325"/>
    </row>
    <row r="93" spans="1:38" ht="9" customHeight="1" x14ac:dyDescent="0.25">
      <c r="A93" s="200"/>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2"/>
    </row>
    <row r="94" spans="1:38" ht="12.5" x14ac:dyDescent="0.25">
      <c r="A94" s="200" t="s">
        <v>3</v>
      </c>
      <c r="B94" s="201"/>
      <c r="C94" s="201"/>
      <c r="D94" s="401" t="s">
        <v>46</v>
      </c>
      <c r="E94" s="401"/>
      <c r="F94" s="401"/>
      <c r="G94" s="401"/>
      <c r="H94" s="401"/>
      <c r="I94" s="401"/>
      <c r="J94" s="401"/>
      <c r="K94" s="401"/>
      <c r="L94" s="401"/>
      <c r="M94" s="401"/>
      <c r="N94" s="401"/>
      <c r="O94" s="401"/>
      <c r="P94" s="401"/>
      <c r="Q94" s="401"/>
      <c r="R94" s="401"/>
      <c r="S94" s="401"/>
      <c r="T94" s="401"/>
      <c r="U94" s="401"/>
      <c r="V94" s="401"/>
      <c r="W94" s="401"/>
      <c r="X94" s="401"/>
      <c r="Z94" s="2" t="s">
        <v>30</v>
      </c>
      <c r="AE94" s="401" t="s">
        <v>41</v>
      </c>
      <c r="AF94" s="401"/>
      <c r="AG94" s="401"/>
      <c r="AH94" s="401"/>
      <c r="AI94" s="401"/>
      <c r="AJ94" s="401"/>
      <c r="AK94" s="401"/>
      <c r="AL94" s="402"/>
    </row>
    <row r="95" spans="1:38" ht="9" customHeight="1" x14ac:dyDescent="0.25">
      <c r="A95" s="200"/>
      <c r="B95" s="201"/>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2"/>
    </row>
    <row r="96" spans="1:38" ht="12.5" x14ac:dyDescent="0.25">
      <c r="A96" s="200" t="s">
        <v>12</v>
      </c>
      <c r="B96" s="201"/>
      <c r="C96" s="201"/>
      <c r="D96" s="401" t="s">
        <v>213</v>
      </c>
      <c r="E96" s="401"/>
      <c r="F96" s="401"/>
      <c r="G96" s="401"/>
      <c r="H96" s="401"/>
      <c r="I96" s="401"/>
      <c r="J96" s="401"/>
      <c r="K96" s="401"/>
      <c r="L96" s="401"/>
      <c r="M96" s="401"/>
      <c r="N96" s="401"/>
      <c r="O96" s="401"/>
      <c r="P96" s="401"/>
      <c r="Q96" s="401"/>
      <c r="R96" s="401"/>
      <c r="S96" s="401"/>
      <c r="T96" s="401"/>
      <c r="U96" s="401"/>
      <c r="V96" s="401"/>
      <c r="W96" s="401"/>
      <c r="X96" s="401"/>
      <c r="Y96" s="201"/>
      <c r="Z96" s="201"/>
      <c r="AA96" s="201"/>
      <c r="AB96" s="201"/>
      <c r="AC96" s="201"/>
      <c r="AD96" s="201"/>
      <c r="AE96" s="201"/>
      <c r="AF96" s="201"/>
      <c r="AG96" s="201"/>
      <c r="AH96" s="201"/>
      <c r="AI96" s="201"/>
      <c r="AJ96" s="201"/>
      <c r="AK96" s="201"/>
      <c r="AL96" s="202"/>
    </row>
    <row r="97" spans="1:38" ht="9" customHeight="1" x14ac:dyDescent="0.25">
      <c r="A97" s="200"/>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2"/>
    </row>
    <row r="98" spans="1:38" ht="21" customHeight="1" x14ac:dyDescent="0.8">
      <c r="A98" s="200" t="s">
        <v>31</v>
      </c>
      <c r="B98" s="201"/>
      <c r="C98" s="201"/>
      <c r="D98" s="201"/>
      <c r="E98" s="627" t="s">
        <v>46</v>
      </c>
      <c r="F98" s="628"/>
      <c r="G98" s="628"/>
      <c r="H98" s="628"/>
      <c r="I98" s="628"/>
      <c r="J98" s="628"/>
      <c r="K98" s="628"/>
      <c r="L98" s="628"/>
      <c r="M98" s="628"/>
      <c r="N98" s="628"/>
      <c r="O98" s="628"/>
      <c r="P98" s="628"/>
      <c r="Q98" s="628"/>
      <c r="R98" s="628"/>
      <c r="S98" s="628"/>
      <c r="T98" s="628"/>
      <c r="U98" s="628"/>
      <c r="V98" s="628"/>
      <c r="W98" s="628"/>
      <c r="X98" s="628"/>
      <c r="Y98" s="208"/>
      <c r="Z98" s="208"/>
      <c r="AA98" s="208"/>
      <c r="AB98" s="208" t="s">
        <v>32</v>
      </c>
      <c r="AC98" s="208"/>
      <c r="AD98" s="208"/>
      <c r="AE98" s="339">
        <f ca="1">TODAY()</f>
        <v>45316</v>
      </c>
      <c r="AF98" s="339"/>
      <c r="AG98" s="339"/>
      <c r="AH98" s="339"/>
      <c r="AI98" s="339"/>
      <c r="AJ98" s="339"/>
      <c r="AK98" s="339"/>
      <c r="AL98" s="340"/>
    </row>
    <row r="99" spans="1:38" ht="9" customHeight="1" x14ac:dyDescent="0.25">
      <c r="A99" s="341"/>
      <c r="B99" s="342"/>
      <c r="C99" s="342"/>
      <c r="D99" s="342"/>
      <c r="E99" s="342"/>
      <c r="F99" s="342"/>
      <c r="G99" s="342"/>
      <c r="H99" s="342"/>
      <c r="I99" s="342"/>
      <c r="J99" s="342"/>
      <c r="K99" s="342"/>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3"/>
    </row>
    <row r="100" spans="1:38" s="13" customFormat="1" ht="5.25" customHeight="1" thickBot="1" x14ac:dyDescent="0.4">
      <c r="A100" s="344"/>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6"/>
    </row>
    <row r="101" spans="1:38" ht="9" customHeight="1" thickBot="1" x14ac:dyDescent="0.3">
      <c r="A101" s="335"/>
      <c r="B101" s="336"/>
      <c r="C101" s="336"/>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7"/>
    </row>
    <row r="108" spans="1:38" ht="13.5" customHeight="1" x14ac:dyDescent="0.25">
      <c r="L108" s="14"/>
    </row>
  </sheetData>
  <sheetProtection algorithmName="SHA-512" hashValue="n0SwMQuDriMTS4Iqev/s2wOJMhuIraN4wfigkALP7QEO/X24XZY+OxJsomn09cBcwnEPbPuRboYKyWyZFh2Zjg==" saltValue="b1k6+be3kWMlNsf43Ay5qw==" spinCount="100000" sheet="1" objects="1" scenarios="1" formatCells="0" formatColumns="0" formatRows="0"/>
  <mergeCells count="268">
    <mergeCell ref="A2:AL2"/>
    <mergeCell ref="A3:AL3"/>
    <mergeCell ref="A4:D4"/>
    <mergeCell ref="E4:N4"/>
    <mergeCell ref="P4:R4"/>
    <mergeCell ref="S4:AA4"/>
    <mergeCell ref="AC4:AG4"/>
    <mergeCell ref="AH4:AL4"/>
    <mergeCell ref="A1:AL1"/>
    <mergeCell ref="A5:D5"/>
    <mergeCell ref="A6:D6"/>
    <mergeCell ref="E5:AL5"/>
    <mergeCell ref="E6:AL6"/>
    <mergeCell ref="A11:C11"/>
    <mergeCell ref="D11:S11"/>
    <mergeCell ref="U11:W11"/>
    <mergeCell ref="X11:AL11"/>
    <mergeCell ref="A12:AL12"/>
    <mergeCell ref="A9:C9"/>
    <mergeCell ref="D9:S9"/>
    <mergeCell ref="U9:W9"/>
    <mergeCell ref="X9:AL9"/>
    <mergeCell ref="A10:C10"/>
    <mergeCell ref="D10:S10"/>
    <mergeCell ref="T10:W10"/>
    <mergeCell ref="X10:AL10"/>
    <mergeCell ref="A7:AL7"/>
    <mergeCell ref="A8:AL8"/>
    <mergeCell ref="A13:J13"/>
    <mergeCell ref="K13:W13"/>
    <mergeCell ref="Y13:AF13"/>
    <mergeCell ref="AG13:AL13"/>
    <mergeCell ref="A18:F18"/>
    <mergeCell ref="G18:N18"/>
    <mergeCell ref="O18:V18"/>
    <mergeCell ref="W18:AD18"/>
    <mergeCell ref="AE18:AL18"/>
    <mergeCell ref="A19:AL19"/>
    <mergeCell ref="A14:AL14"/>
    <mergeCell ref="A15:AL15"/>
    <mergeCell ref="A16:AL16"/>
    <mergeCell ref="A17:F17"/>
    <mergeCell ref="G17:N17"/>
    <mergeCell ref="O17:V17"/>
    <mergeCell ref="W17:AD17"/>
    <mergeCell ref="AE17:AL17"/>
    <mergeCell ref="A22:F22"/>
    <mergeCell ref="G22:N22"/>
    <mergeCell ref="O22:V22"/>
    <mergeCell ref="W22:AD22"/>
    <mergeCell ref="AE22:AL22"/>
    <mergeCell ref="A23:AL23"/>
    <mergeCell ref="A20:F20"/>
    <mergeCell ref="G20:N20"/>
    <mergeCell ref="O20:V20"/>
    <mergeCell ref="W20:AD20"/>
    <mergeCell ref="AE20:AL20"/>
    <mergeCell ref="A21:AL21"/>
    <mergeCell ref="A24:AL24"/>
    <mergeCell ref="A25:AL25"/>
    <mergeCell ref="A26:AL26"/>
    <mergeCell ref="A27:I27"/>
    <mergeCell ref="J27:M27"/>
    <mergeCell ref="N27:Y27"/>
    <mergeCell ref="Z27:AC27"/>
    <mergeCell ref="AD27:AF27"/>
    <mergeCell ref="AG27:AL27"/>
    <mergeCell ref="Z28:AC28"/>
    <mergeCell ref="AD28:AF28"/>
    <mergeCell ref="AG28:AL28"/>
    <mergeCell ref="A29:I29"/>
    <mergeCell ref="J29:M29"/>
    <mergeCell ref="N29:P29"/>
    <mergeCell ref="Q29:S29"/>
    <mergeCell ref="T29:V29"/>
    <mergeCell ref="W29:Y29"/>
    <mergeCell ref="Z29:AC29"/>
    <mergeCell ref="A28:I28"/>
    <mergeCell ref="J28:M28"/>
    <mergeCell ref="N28:P28"/>
    <mergeCell ref="Q28:S28"/>
    <mergeCell ref="T28:V28"/>
    <mergeCell ref="W28:Y28"/>
    <mergeCell ref="AD29:AF29"/>
    <mergeCell ref="AG29:AL29"/>
    <mergeCell ref="A30:I30"/>
    <mergeCell ref="J30:M30"/>
    <mergeCell ref="N30:P30"/>
    <mergeCell ref="Q30:S30"/>
    <mergeCell ref="T30:V30"/>
    <mergeCell ref="W30:Y30"/>
    <mergeCell ref="Z30:AC30"/>
    <mergeCell ref="AD30:AF30"/>
    <mergeCell ref="AG30:AL30"/>
    <mergeCell ref="A31:I31"/>
    <mergeCell ref="J31:M31"/>
    <mergeCell ref="N31:P31"/>
    <mergeCell ref="Q31:S31"/>
    <mergeCell ref="T31:V31"/>
    <mergeCell ref="W31:Y31"/>
    <mergeCell ref="Z31:AC31"/>
    <mergeCell ref="AD31:AF31"/>
    <mergeCell ref="AG31:AL31"/>
    <mergeCell ref="Z32:AC32"/>
    <mergeCell ref="AD32:AF32"/>
    <mergeCell ref="AG32:AL32"/>
    <mergeCell ref="A33:I33"/>
    <mergeCell ref="J33:M33"/>
    <mergeCell ref="N33:P33"/>
    <mergeCell ref="Q33:S33"/>
    <mergeCell ref="T33:V33"/>
    <mergeCell ref="W33:Y33"/>
    <mergeCell ref="Z33:AC33"/>
    <mergeCell ref="A32:I32"/>
    <mergeCell ref="J32:M32"/>
    <mergeCell ref="N32:P32"/>
    <mergeCell ref="Q32:S32"/>
    <mergeCell ref="T32:V32"/>
    <mergeCell ref="W32:Y32"/>
    <mergeCell ref="AD33:AF33"/>
    <mergeCell ref="AG33:AL33"/>
    <mergeCell ref="A34:I34"/>
    <mergeCell ref="J34:M34"/>
    <mergeCell ref="N34:P34"/>
    <mergeCell ref="Q34:S34"/>
    <mergeCell ref="T34:V34"/>
    <mergeCell ref="W34:Y34"/>
    <mergeCell ref="Z34:AC34"/>
    <mergeCell ref="AD34:AF34"/>
    <mergeCell ref="AG34:AL34"/>
    <mergeCell ref="A35:I35"/>
    <mergeCell ref="J35:M35"/>
    <mergeCell ref="N35:P35"/>
    <mergeCell ref="Q35:S35"/>
    <mergeCell ref="T35:V35"/>
    <mergeCell ref="W35:Y35"/>
    <mergeCell ref="Z35:AC35"/>
    <mergeCell ref="AD35:AF35"/>
    <mergeCell ref="AG35:AL35"/>
    <mergeCell ref="Z36:AC36"/>
    <mergeCell ref="AD36:AF36"/>
    <mergeCell ref="AG36:AL36"/>
    <mergeCell ref="A37:I37"/>
    <mergeCell ref="J37:M37"/>
    <mergeCell ref="N37:P37"/>
    <mergeCell ref="Q37:S37"/>
    <mergeCell ref="T37:V37"/>
    <mergeCell ref="W37:Y37"/>
    <mergeCell ref="Z37:AC37"/>
    <mergeCell ref="A36:I36"/>
    <mergeCell ref="J36:M36"/>
    <mergeCell ref="N36:P36"/>
    <mergeCell ref="Q36:S36"/>
    <mergeCell ref="T36:V36"/>
    <mergeCell ref="W36:Y36"/>
    <mergeCell ref="AD37:AF37"/>
    <mergeCell ref="AG37:AL37"/>
    <mergeCell ref="AG38:AL38"/>
    <mergeCell ref="A39:I39"/>
    <mergeCell ref="J39:M39"/>
    <mergeCell ref="N39:P39"/>
    <mergeCell ref="Q39:S39"/>
    <mergeCell ref="T39:V39"/>
    <mergeCell ref="W39:Y39"/>
    <mergeCell ref="Z39:AC39"/>
    <mergeCell ref="AD39:AF39"/>
    <mergeCell ref="AG39:AL39"/>
    <mergeCell ref="A38:I38"/>
    <mergeCell ref="J38:M38"/>
    <mergeCell ref="N38:P38"/>
    <mergeCell ref="Q38:S38"/>
    <mergeCell ref="T38:V38"/>
    <mergeCell ref="W38:Y38"/>
    <mergeCell ref="Z38:AC38"/>
    <mergeCell ref="AD38:AF38"/>
    <mergeCell ref="A47:S47"/>
    <mergeCell ref="T47:AD47"/>
    <mergeCell ref="AE47:AL47"/>
    <mergeCell ref="A48:S48"/>
    <mergeCell ref="T48:AD48"/>
    <mergeCell ref="AE48:AL48"/>
    <mergeCell ref="AG40:AL40"/>
    <mergeCell ref="A41:AL41"/>
    <mergeCell ref="A42:AL44"/>
    <mergeCell ref="A45:AL45"/>
    <mergeCell ref="A46:AL46"/>
    <mergeCell ref="A40:AF40"/>
    <mergeCell ref="A51:AD51"/>
    <mergeCell ref="AE51:AL51"/>
    <mergeCell ref="A52:AL52"/>
    <mergeCell ref="A53:AL54"/>
    <mergeCell ref="A55:AL55"/>
    <mergeCell ref="A56:AL56"/>
    <mergeCell ref="A49:S49"/>
    <mergeCell ref="T49:AD49"/>
    <mergeCell ref="AE49:AL49"/>
    <mergeCell ref="A50:S50"/>
    <mergeCell ref="T50:AD50"/>
    <mergeCell ref="AE50:AL50"/>
    <mergeCell ref="A66:AL66"/>
    <mergeCell ref="A62:AL62"/>
    <mergeCell ref="A70:U70"/>
    <mergeCell ref="A57:S57"/>
    <mergeCell ref="T57:Y57"/>
    <mergeCell ref="Z57:AC57"/>
    <mergeCell ref="AD57:AL57"/>
    <mergeCell ref="A58:S58"/>
    <mergeCell ref="T58:Y58"/>
    <mergeCell ref="Z58:AC58"/>
    <mergeCell ref="AD58:AL58"/>
    <mergeCell ref="A59:AC59"/>
    <mergeCell ref="AD59:AL59"/>
    <mergeCell ref="A60:AL60"/>
    <mergeCell ref="A61:AL61"/>
    <mergeCell ref="A63:AL63"/>
    <mergeCell ref="A64:Z64"/>
    <mergeCell ref="AA64:AL64"/>
    <mergeCell ref="A65:Z65"/>
    <mergeCell ref="AA65:AL65"/>
    <mergeCell ref="AA71:AL71"/>
    <mergeCell ref="A72:AL72"/>
    <mergeCell ref="A73:AL76"/>
    <mergeCell ref="A77:AL77"/>
    <mergeCell ref="A78:AL78"/>
    <mergeCell ref="A71:U71"/>
    <mergeCell ref="A67:AL67"/>
    <mergeCell ref="AA68:AL68"/>
    <mergeCell ref="A69:AL69"/>
    <mergeCell ref="AA70:AL70"/>
    <mergeCell ref="AB81:AL81"/>
    <mergeCell ref="S81:AA81"/>
    <mergeCell ref="J81:R81"/>
    <mergeCell ref="A81:I81"/>
    <mergeCell ref="A79:I79"/>
    <mergeCell ref="J79:R79"/>
    <mergeCell ref="S79:AA79"/>
    <mergeCell ref="AB79:AL79"/>
    <mergeCell ref="A80:I80"/>
    <mergeCell ref="J80:R80"/>
    <mergeCell ref="S80:AA80"/>
    <mergeCell ref="AB80:AL80"/>
    <mergeCell ref="A87:AL87"/>
    <mergeCell ref="A88:AL89"/>
    <mergeCell ref="A90:AL90"/>
    <mergeCell ref="A91:AL92"/>
    <mergeCell ref="A93:AL93"/>
    <mergeCell ref="A94:C94"/>
    <mergeCell ref="D94:X94"/>
    <mergeCell ref="AE94:AL94"/>
    <mergeCell ref="A82:AL82"/>
    <mergeCell ref="A83:AL83"/>
    <mergeCell ref="A84:AL84"/>
    <mergeCell ref="C85:AL85"/>
    <mergeCell ref="A86:B86"/>
    <mergeCell ref="C86:AL86"/>
    <mergeCell ref="A99:AL99"/>
    <mergeCell ref="A100:AL100"/>
    <mergeCell ref="A101:AL101"/>
    <mergeCell ref="A95:AL95"/>
    <mergeCell ref="A96:C96"/>
    <mergeCell ref="D96:X96"/>
    <mergeCell ref="Y96:AL96"/>
    <mergeCell ref="A97:AL97"/>
    <mergeCell ref="A98:D98"/>
    <mergeCell ref="E98:X98"/>
    <mergeCell ref="Y98:AA98"/>
    <mergeCell ref="AB98:AD98"/>
    <mergeCell ref="AE98:AL98"/>
  </mergeCells>
  <conditionalFormatting sqref="AA71">
    <cfRule type="cellIs" dxfId="17" priority="2" operator="lessThan">
      <formula>0</formula>
    </cfRule>
  </conditionalFormatting>
  <conditionalFormatting sqref="AB80">
    <cfRule type="cellIs" dxfId="16" priority="3" operator="notEqual">
      <formula>$AA$68</formula>
    </cfRule>
  </conditionalFormatting>
  <hyperlinks>
    <hyperlink ref="X11" r:id="rId1" xr:uid="{00000000-0004-0000-0400-000000000000}"/>
  </hyperlinks>
  <printOptions horizontalCentered="1"/>
  <pageMargins left="0.25" right="0.25" top="0.5" bottom="0.5" header="0.3" footer="0.3"/>
  <pageSetup scale="98" fitToWidth="0" fitToHeight="0" orientation="portrait" horizontalDpi="1200" verticalDpi="1200" r:id="rId2"/>
  <headerFooter>
    <oddFooter>&amp;L&amp;"Arial,Regular"&amp;10&amp;D&amp;R&amp;"Arial,Regular"&amp;10&amp;P of &amp;N</oddFooter>
  </headerFooter>
  <drawing r:id="rId3"/>
  <extLst>
    <ext xmlns:x14="http://schemas.microsoft.com/office/spreadsheetml/2009/9/main" uri="{78C0D931-6437-407d-A8EE-F0AAD7539E65}">
      <x14:conditionalFormattings>
        <x14:conditionalFormatting xmlns:xm="http://schemas.microsoft.com/office/excel/2006/main">
          <x14:cfRule type="iconSet" priority="1" id="{F96F7C00-7D4B-4536-8A88-41718B97666B}">
            <x14:iconSet iconSet="3Symbols" showValue="0" custom="1">
              <x14:cfvo type="percent">
                <xm:f>0</xm:f>
              </x14:cfvo>
              <x14:cfvo type="num">
                <xm:f>0</xm:f>
              </x14:cfvo>
              <x14:cfvo type="num">
                <xm:f>1</xm:f>
              </x14:cfvo>
              <x14:cfIcon iconSet="NoIcons" iconId="0"/>
              <x14:cfIcon iconSet="NoIcons" iconId="0"/>
              <x14:cfIcon iconSet="3Symbols2" iconId="2"/>
            </x14:iconSet>
          </x14:cfRule>
          <xm:sqref>A85:A86</xm:sqref>
        </x14:conditionalFormatting>
      </x14:conditionalFormattings>
    </ext>
    <ext xmlns:x14="http://schemas.microsoft.com/office/spreadsheetml/2009/9/main" uri="{CCE6A557-97BC-4b89-ADB6-D9C93CAAB3DF}">
      <x14:dataValidations xmlns:xm="http://schemas.microsoft.com/office/excel/2006/main" xWindow="161" yWindow="609" count="5">
        <x14:dataValidation type="list" allowBlank="1" showInputMessage="1" showErrorMessage="1" promptTitle="Year 3 or Phase II (Y3)" prompt="Please select Year 3 if the project is non-phased and Phase II (Y3) if the project is phased." xr:uid="{00000000-0002-0000-0400-000000000000}">
          <x14:formula1>
            <xm:f>'Data Validation'!$F$1:$F$2</xm:f>
          </x14:formula1>
          <xm:sqref>S79:AA79</xm:sqref>
        </x14:dataValidation>
        <x14:dataValidation type="list" allowBlank="1" showInputMessage="1" showErrorMessage="1" promptTitle="Year 2 or Phase II (Y2)" prompt="Please select Year 2 if the project is non-phased and Phase II (Y2) if the project is phased." xr:uid="{00000000-0002-0000-0400-000001000000}">
          <x14:formula1>
            <xm:f>'Data Validation'!$E$1:$E$2</xm:f>
          </x14:formula1>
          <xm:sqref>J79:R79</xm:sqref>
        </x14:dataValidation>
        <x14:dataValidation type="list" allowBlank="1" showInputMessage="1" showErrorMessage="1" promptTitle="Signature Authorization" prompt="Select POC or Authorized Agent" xr:uid="{00000000-0002-0000-0400-000003000000}">
          <x14:formula1>
            <xm:f>'Data Validation'!$A$1:$A$2</xm:f>
          </x14:formula1>
          <xm:sqref>AE94:AL94</xm:sqref>
        </x14:dataValidation>
        <x14:dataValidation type="list" allowBlank="1" showInputMessage="1" showErrorMessage="1" xr:uid="{00000000-0002-0000-0400-000004000000}">
          <x14:formula1>
            <xm:f>'Data Validation'!$G$1:$G$11</xm:f>
          </x14:formula1>
          <xm:sqref>AH4:AL4</xm:sqref>
        </x14:dataValidation>
        <x14:dataValidation type="list" allowBlank="1" showInputMessage="1" showErrorMessage="1" promptTitle="Year 1 or Phase I (Y1)" prompt="Please select Year 1 if the project is non-phased and Phase I if the project is phased." xr:uid="{00000000-0002-0000-0400-000002000000}">
          <x14:formula1>
            <xm:f>'Data Validation'!$D$1:$D$3</xm:f>
          </x14:formula1>
          <xm:sqref>A79:I79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00000"/>
  </sheetPr>
  <dimension ref="A1:AO62"/>
  <sheetViews>
    <sheetView showGridLines="0" topLeftCell="A15" zoomScale="110" zoomScaleNormal="110" workbookViewId="0">
      <selection activeCell="AM36" sqref="A36:XFD36"/>
    </sheetView>
  </sheetViews>
  <sheetFormatPr defaultColWidth="2.453125" defaultRowHeight="13.5" customHeight="1" x14ac:dyDescent="0.25"/>
  <cols>
    <col min="1" max="1" width="3.6328125" style="2" customWidth="1"/>
    <col min="2" max="38" width="2.6328125" style="2" customWidth="1"/>
    <col min="39" max="39" width="0.90625" style="2" customWidth="1"/>
    <col min="40" max="40" width="1" style="2" customWidth="1"/>
    <col min="41" max="41" width="31" style="2" bestFit="1" customWidth="1"/>
    <col min="42" max="16384" width="2.453125" style="2"/>
  </cols>
  <sheetData>
    <row r="1" spans="1:38" s="13" customFormat="1" ht="56" customHeight="1" x14ac:dyDescent="0.35">
      <c r="A1" s="376" t="s">
        <v>207</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8"/>
    </row>
    <row r="2" spans="1:38" s="13" customFormat="1" ht="5.25" customHeight="1" x14ac:dyDescent="0.35">
      <c r="A2" s="379"/>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1"/>
    </row>
    <row r="3" spans="1:38" ht="7.5" customHeight="1" x14ac:dyDescent="0.2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2"/>
    </row>
    <row r="4" spans="1:38" ht="13.5" customHeight="1" x14ac:dyDescent="0.3">
      <c r="A4" s="200" t="s">
        <v>0</v>
      </c>
      <c r="B4" s="201"/>
      <c r="C4" s="201"/>
      <c r="D4" s="201"/>
      <c r="E4" s="431" t="str">
        <f>'SRMC Request Sample'!E4</f>
        <v>4673-714-R (502)</v>
      </c>
      <c r="F4" s="431"/>
      <c r="G4" s="431"/>
      <c r="H4" s="431"/>
      <c r="I4" s="431"/>
      <c r="J4" s="431"/>
      <c r="K4" s="431"/>
      <c r="L4" s="431"/>
      <c r="M4" s="431"/>
      <c r="N4" s="431"/>
      <c r="P4" s="201" t="s">
        <v>11</v>
      </c>
      <c r="Q4" s="201"/>
      <c r="R4" s="201"/>
      <c r="S4" s="432" t="str">
        <f>'SRMC Request Sample'!S4</f>
        <v>Wakulla</v>
      </c>
      <c r="T4" s="432"/>
      <c r="U4" s="432"/>
      <c r="V4" s="432"/>
      <c r="W4" s="432"/>
      <c r="X4" s="432"/>
      <c r="Y4" s="432"/>
      <c r="Z4" s="432"/>
      <c r="AA4" s="432"/>
      <c r="AB4" s="5"/>
      <c r="AC4" s="201"/>
      <c r="AD4" s="201"/>
      <c r="AE4" s="201"/>
      <c r="AF4" s="201"/>
      <c r="AG4" s="201"/>
      <c r="AH4" s="433"/>
      <c r="AI4" s="433"/>
      <c r="AJ4" s="433"/>
      <c r="AK4" s="433"/>
      <c r="AL4" s="434"/>
    </row>
    <row r="5" spans="1:38" ht="13.5" customHeight="1" x14ac:dyDescent="0.25">
      <c r="A5" s="200" t="s">
        <v>245</v>
      </c>
      <c r="B5" s="201"/>
      <c r="C5" s="201"/>
      <c r="D5" s="201"/>
      <c r="E5" s="432" t="str">
        <f>'SRMC Request Sample'!E5</f>
        <v>Town of Wakulla Springs</v>
      </c>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5"/>
    </row>
    <row r="6" spans="1:38" ht="13.5" customHeight="1" x14ac:dyDescent="0.25">
      <c r="A6" s="200" t="s">
        <v>1</v>
      </c>
      <c r="B6" s="201"/>
      <c r="C6" s="201"/>
      <c r="D6" s="201"/>
      <c r="E6" s="432" t="str">
        <f>'SRMC Request Sample'!E6</f>
        <v>Town of Wakulla Springs, Edward Ball Hotel, Wind Retrofit-Generator</v>
      </c>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5"/>
    </row>
    <row r="7" spans="1:38" ht="9.65" customHeight="1" x14ac:dyDescent="0.25">
      <c r="A7" s="428"/>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30"/>
    </row>
    <row r="8" spans="1:38" ht="13.5" customHeight="1" x14ac:dyDescent="0.3">
      <c r="A8" s="218" t="s">
        <v>2</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20"/>
    </row>
    <row r="9" spans="1:38" ht="13.5" customHeight="1" x14ac:dyDescent="0.25">
      <c r="A9" s="200" t="s">
        <v>3</v>
      </c>
      <c r="B9" s="201"/>
      <c r="C9" s="201"/>
      <c r="D9" s="424" t="str">
        <f>'SRMC Request Sample'!D9</f>
        <v>Bill Nye</v>
      </c>
      <c r="E9" s="424"/>
      <c r="F9" s="424"/>
      <c r="G9" s="424"/>
      <c r="H9" s="424"/>
      <c r="I9" s="424"/>
      <c r="J9" s="424"/>
      <c r="K9" s="424"/>
      <c r="L9" s="424"/>
      <c r="M9" s="424"/>
      <c r="N9" s="424"/>
      <c r="O9" s="424"/>
      <c r="P9" s="424"/>
      <c r="Q9" s="424"/>
      <c r="R9" s="424"/>
      <c r="S9" s="424"/>
      <c r="T9" s="3"/>
      <c r="U9" s="208" t="s">
        <v>100</v>
      </c>
      <c r="V9" s="208"/>
      <c r="W9" s="208"/>
      <c r="X9" s="424" t="str">
        <f>'SRMC Request Sample'!X9</f>
        <v>Science Guy</v>
      </c>
      <c r="Y9" s="424"/>
      <c r="Z9" s="424"/>
      <c r="AA9" s="424"/>
      <c r="AB9" s="424"/>
      <c r="AC9" s="424"/>
      <c r="AD9" s="424"/>
      <c r="AE9" s="424"/>
      <c r="AF9" s="424"/>
      <c r="AG9" s="424"/>
      <c r="AH9" s="424"/>
      <c r="AI9" s="424"/>
      <c r="AJ9" s="424"/>
      <c r="AK9" s="424"/>
      <c r="AL9" s="425"/>
    </row>
    <row r="10" spans="1:38" ht="13.5" customHeight="1" x14ac:dyDescent="0.25">
      <c r="A10" s="200" t="s">
        <v>4</v>
      </c>
      <c r="B10" s="201"/>
      <c r="C10" s="201"/>
      <c r="D10" s="426" t="str">
        <f>'SRMC Request Sample'!D10</f>
        <v>Town of Wakulla Springs</v>
      </c>
      <c r="E10" s="426"/>
      <c r="F10" s="426"/>
      <c r="G10" s="426"/>
      <c r="H10" s="426"/>
      <c r="I10" s="426"/>
      <c r="J10" s="426"/>
      <c r="K10" s="426"/>
      <c r="L10" s="426"/>
      <c r="M10" s="426"/>
      <c r="N10" s="426"/>
      <c r="O10" s="426"/>
      <c r="P10" s="426"/>
      <c r="Q10" s="426"/>
      <c r="R10" s="426"/>
      <c r="S10" s="426"/>
      <c r="T10" s="208" t="s">
        <v>13</v>
      </c>
      <c r="U10" s="208"/>
      <c r="V10" s="208"/>
      <c r="W10" s="208"/>
      <c r="X10" s="426" t="str">
        <f>'SRMC Request Sample'!X10</f>
        <v>360 S County Road, Wakulla Springs, FL 32327</v>
      </c>
      <c r="Y10" s="426"/>
      <c r="Z10" s="426"/>
      <c r="AA10" s="426"/>
      <c r="AB10" s="426"/>
      <c r="AC10" s="426"/>
      <c r="AD10" s="426"/>
      <c r="AE10" s="426"/>
      <c r="AF10" s="426"/>
      <c r="AG10" s="426"/>
      <c r="AH10" s="426"/>
      <c r="AI10" s="426"/>
      <c r="AJ10" s="426"/>
      <c r="AK10" s="426"/>
      <c r="AL10" s="427"/>
    </row>
    <row r="11" spans="1:38" ht="13.5" customHeight="1" x14ac:dyDescent="0.25">
      <c r="A11" s="200" t="s">
        <v>5</v>
      </c>
      <c r="B11" s="201"/>
      <c r="C11" s="201"/>
      <c r="D11" s="421">
        <f>'SRMC Request Sample'!D11</f>
        <v>8505555555</v>
      </c>
      <c r="E11" s="421"/>
      <c r="F11" s="421"/>
      <c r="G11" s="421"/>
      <c r="H11" s="421"/>
      <c r="I11" s="421"/>
      <c r="J11" s="421"/>
      <c r="K11" s="421"/>
      <c r="L11" s="421"/>
      <c r="M11" s="421"/>
      <c r="N11" s="421"/>
      <c r="O11" s="421"/>
      <c r="P11" s="421"/>
      <c r="Q11" s="421"/>
      <c r="R11" s="421"/>
      <c r="S11" s="421"/>
      <c r="T11" s="4"/>
      <c r="U11" s="208" t="s">
        <v>14</v>
      </c>
      <c r="V11" s="208"/>
      <c r="W11" s="208"/>
      <c r="X11" s="422" t="str">
        <f>'SRMC Request Sample'!X11</f>
        <v>bnye@townofwakullasprings.com</v>
      </c>
      <c r="Y11" s="422"/>
      <c r="Z11" s="422"/>
      <c r="AA11" s="422"/>
      <c r="AB11" s="422"/>
      <c r="AC11" s="422"/>
      <c r="AD11" s="422"/>
      <c r="AE11" s="422"/>
      <c r="AF11" s="422"/>
      <c r="AG11" s="422"/>
      <c r="AH11" s="422"/>
      <c r="AI11" s="422"/>
      <c r="AJ11" s="422"/>
      <c r="AK11" s="422"/>
      <c r="AL11" s="423"/>
    </row>
    <row r="12" spans="1:38" ht="7.5" customHeight="1" x14ac:dyDescent="0.25">
      <c r="A12" s="200"/>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2"/>
    </row>
    <row r="13" spans="1:38" ht="4.5" customHeight="1" x14ac:dyDescent="0.25">
      <c r="A13" s="221"/>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1:38" ht="4.5" customHeight="1" x14ac:dyDescent="0.25">
      <c r="A14" s="18"/>
      <c r="AL14" s="19"/>
    </row>
    <row r="15" spans="1:38" ht="69" customHeight="1" x14ac:dyDescent="0.25">
      <c r="A15" s="666" t="s">
        <v>244</v>
      </c>
      <c r="B15" s="667"/>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7"/>
      <c r="AL15" s="668"/>
    </row>
    <row r="16" spans="1:38" ht="4.5" customHeight="1" x14ac:dyDescent="0.25">
      <c r="A16" s="200"/>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2"/>
    </row>
    <row r="17" spans="1:41" ht="13.5" customHeight="1" x14ac:dyDescent="0.3">
      <c r="A17" s="358" t="s">
        <v>208</v>
      </c>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60"/>
    </row>
    <row r="18" spans="1:41" ht="16" x14ac:dyDescent="0.3">
      <c r="A18" s="361" t="s">
        <v>209</v>
      </c>
      <c r="B18" s="362"/>
      <c r="C18" s="362"/>
      <c r="D18" s="362"/>
      <c r="E18" s="362"/>
      <c r="F18" s="362"/>
      <c r="G18" s="362"/>
      <c r="H18" s="362"/>
      <c r="I18" s="362"/>
      <c r="J18" s="362"/>
      <c r="K18" s="362"/>
      <c r="L18" s="362"/>
      <c r="M18" s="362"/>
      <c r="N18" s="307"/>
      <c r="O18" s="307"/>
      <c r="P18" s="307"/>
      <c r="Q18" s="307"/>
      <c r="R18" s="307"/>
      <c r="S18" s="307"/>
      <c r="T18" s="307"/>
      <c r="U18" s="307"/>
      <c r="V18" s="307"/>
      <c r="W18" s="307"/>
      <c r="X18" s="307"/>
      <c r="Y18" s="307"/>
      <c r="Z18" s="362"/>
      <c r="AA18" s="362"/>
      <c r="AB18" s="362"/>
      <c r="AC18" s="362"/>
      <c r="AD18" s="362"/>
      <c r="AE18" s="362"/>
      <c r="AF18" s="362"/>
      <c r="AG18" s="362"/>
      <c r="AH18" s="362"/>
      <c r="AI18" s="362"/>
      <c r="AJ18" s="362"/>
      <c r="AK18" s="362"/>
      <c r="AL18" s="363"/>
    </row>
    <row r="19" spans="1:41" ht="12.5" x14ac:dyDescent="0.25">
      <c r="A19" s="394"/>
      <c r="B19" s="388"/>
      <c r="C19" s="388"/>
      <c r="D19" s="388"/>
      <c r="E19" s="388"/>
      <c r="F19" s="388"/>
      <c r="G19" s="388"/>
      <c r="H19" s="388"/>
      <c r="I19" s="390"/>
      <c r="J19" s="387"/>
      <c r="K19" s="388"/>
      <c r="L19" s="388"/>
      <c r="M19" s="390"/>
      <c r="N19" s="395" t="s">
        <v>38</v>
      </c>
      <c r="O19" s="395"/>
      <c r="P19" s="395"/>
      <c r="Q19" s="395"/>
      <c r="R19" s="395"/>
      <c r="S19" s="395"/>
      <c r="T19" s="395"/>
      <c r="U19" s="395"/>
      <c r="V19" s="395"/>
      <c r="W19" s="395"/>
      <c r="X19" s="395"/>
      <c r="Y19" s="395"/>
      <c r="Z19" s="391"/>
      <c r="AA19" s="392"/>
      <c r="AB19" s="392"/>
      <c r="AC19" s="393"/>
      <c r="AD19" s="387"/>
      <c r="AE19" s="388"/>
      <c r="AF19" s="390"/>
      <c r="AG19" s="387"/>
      <c r="AH19" s="388"/>
      <c r="AI19" s="388"/>
      <c r="AJ19" s="388"/>
      <c r="AK19" s="388"/>
      <c r="AL19" s="389"/>
    </row>
    <row r="20" spans="1:41" ht="23" customHeight="1" x14ac:dyDescent="0.25">
      <c r="A20" s="240" t="s">
        <v>6</v>
      </c>
      <c r="B20" s="241"/>
      <c r="C20" s="241"/>
      <c r="D20" s="241"/>
      <c r="E20" s="241"/>
      <c r="F20" s="241"/>
      <c r="G20" s="241"/>
      <c r="H20" s="241"/>
      <c r="I20" s="242"/>
      <c r="J20" s="364" t="s">
        <v>16</v>
      </c>
      <c r="K20" s="365"/>
      <c r="L20" s="365"/>
      <c r="M20" s="366"/>
      <c r="N20" s="234" t="s">
        <v>17</v>
      </c>
      <c r="O20" s="234"/>
      <c r="P20" s="239"/>
      <c r="Q20" s="233" t="s">
        <v>18</v>
      </c>
      <c r="R20" s="234"/>
      <c r="S20" s="239"/>
      <c r="T20" s="236" t="s">
        <v>19</v>
      </c>
      <c r="U20" s="237"/>
      <c r="V20" s="238"/>
      <c r="W20" s="233" t="s">
        <v>20</v>
      </c>
      <c r="X20" s="234"/>
      <c r="Y20" s="234"/>
      <c r="Z20" s="364" t="s">
        <v>21</v>
      </c>
      <c r="AA20" s="365"/>
      <c r="AB20" s="365"/>
      <c r="AC20" s="366"/>
      <c r="AD20" s="364" t="s">
        <v>22</v>
      </c>
      <c r="AE20" s="365"/>
      <c r="AF20" s="366"/>
      <c r="AG20" s="364" t="s">
        <v>23</v>
      </c>
      <c r="AH20" s="365"/>
      <c r="AI20" s="365"/>
      <c r="AJ20" s="365"/>
      <c r="AK20" s="365"/>
      <c r="AL20" s="397"/>
    </row>
    <row r="21" spans="1:41" ht="13.5" customHeight="1" x14ac:dyDescent="0.25">
      <c r="A21" s="243" t="s">
        <v>212</v>
      </c>
      <c r="B21" s="244"/>
      <c r="C21" s="244"/>
      <c r="D21" s="244"/>
      <c r="E21" s="244"/>
      <c r="F21" s="244"/>
      <c r="G21" s="244"/>
      <c r="H21" s="244"/>
      <c r="I21" s="244"/>
      <c r="J21" s="664"/>
      <c r="K21" s="664"/>
      <c r="L21" s="664"/>
      <c r="M21" s="664"/>
      <c r="N21" s="644"/>
      <c r="O21" s="644"/>
      <c r="P21" s="644"/>
      <c r="Q21" s="644"/>
      <c r="R21" s="644"/>
      <c r="S21" s="644"/>
      <c r="T21" s="644"/>
      <c r="U21" s="644"/>
      <c r="V21" s="644"/>
      <c r="W21" s="644"/>
      <c r="X21" s="644"/>
      <c r="Y21" s="644"/>
      <c r="Z21" s="398">
        <f>ROUND((J21*(1+SUM(N21:Y21))),2)</f>
        <v>0</v>
      </c>
      <c r="AA21" s="398"/>
      <c r="AB21" s="398"/>
      <c r="AC21" s="398"/>
      <c r="AD21" s="665"/>
      <c r="AE21" s="665"/>
      <c r="AF21" s="665"/>
      <c r="AG21" s="398">
        <f t="shared" ref="AG21:AG23" si="0">ROUND((Z21*AD21),2)</f>
        <v>0</v>
      </c>
      <c r="AH21" s="398"/>
      <c r="AI21" s="398"/>
      <c r="AJ21" s="398"/>
      <c r="AK21" s="398"/>
      <c r="AL21" s="399"/>
    </row>
    <row r="22" spans="1:41" ht="13.5" customHeight="1" x14ac:dyDescent="0.25">
      <c r="A22" s="641"/>
      <c r="B22" s="642"/>
      <c r="C22" s="642"/>
      <c r="D22" s="642"/>
      <c r="E22" s="642"/>
      <c r="F22" s="642"/>
      <c r="G22" s="642"/>
      <c r="H22" s="642"/>
      <c r="I22" s="642"/>
      <c r="J22" s="643"/>
      <c r="K22" s="643"/>
      <c r="L22" s="643"/>
      <c r="M22" s="643"/>
      <c r="N22" s="644"/>
      <c r="O22" s="644"/>
      <c r="P22" s="644"/>
      <c r="Q22" s="644"/>
      <c r="R22" s="644"/>
      <c r="S22" s="644"/>
      <c r="T22" s="644"/>
      <c r="U22" s="644"/>
      <c r="V22" s="644"/>
      <c r="W22" s="644"/>
      <c r="X22" s="644"/>
      <c r="Y22" s="644"/>
      <c r="Z22" s="369">
        <f t="shared" ref="Z22:Z23" si="1">ROUND((J22*(1+SUM(N22:Y22))),2)</f>
        <v>0</v>
      </c>
      <c r="AA22" s="369"/>
      <c r="AB22" s="369"/>
      <c r="AC22" s="369"/>
      <c r="AD22" s="645"/>
      <c r="AE22" s="645"/>
      <c r="AF22" s="645"/>
      <c r="AG22" s="369">
        <f t="shared" si="0"/>
        <v>0</v>
      </c>
      <c r="AH22" s="369"/>
      <c r="AI22" s="369"/>
      <c r="AJ22" s="369"/>
      <c r="AK22" s="369"/>
      <c r="AL22" s="370"/>
    </row>
    <row r="23" spans="1:41" ht="13.5" customHeight="1" x14ac:dyDescent="0.25">
      <c r="A23" s="641"/>
      <c r="B23" s="642"/>
      <c r="C23" s="642"/>
      <c r="D23" s="642"/>
      <c r="E23" s="642"/>
      <c r="F23" s="642"/>
      <c r="G23" s="642"/>
      <c r="H23" s="642"/>
      <c r="I23" s="642"/>
      <c r="J23" s="643"/>
      <c r="K23" s="643"/>
      <c r="L23" s="643"/>
      <c r="M23" s="643"/>
      <c r="N23" s="644"/>
      <c r="O23" s="644"/>
      <c r="P23" s="644"/>
      <c r="Q23" s="644"/>
      <c r="R23" s="644"/>
      <c r="S23" s="644"/>
      <c r="T23" s="644"/>
      <c r="U23" s="644"/>
      <c r="V23" s="644"/>
      <c r="W23" s="644"/>
      <c r="X23" s="644"/>
      <c r="Y23" s="644"/>
      <c r="Z23" s="369">
        <f t="shared" si="1"/>
        <v>0</v>
      </c>
      <c r="AA23" s="369"/>
      <c r="AB23" s="369"/>
      <c r="AC23" s="369"/>
      <c r="AD23" s="645"/>
      <c r="AE23" s="645"/>
      <c r="AF23" s="645"/>
      <c r="AG23" s="369">
        <f t="shared" si="0"/>
        <v>0</v>
      </c>
      <c r="AH23" s="369"/>
      <c r="AI23" s="369"/>
      <c r="AJ23" s="369"/>
      <c r="AK23" s="369"/>
      <c r="AL23" s="370"/>
    </row>
    <row r="24" spans="1:41" ht="13.5" customHeight="1" x14ac:dyDescent="0.25">
      <c r="A24" s="372" t="s">
        <v>7</v>
      </c>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4"/>
      <c r="AG24" s="230">
        <f>SUM(AG21:AL23)</f>
        <v>0</v>
      </c>
      <c r="AH24" s="231"/>
      <c r="AI24" s="231"/>
      <c r="AJ24" s="231"/>
      <c r="AK24" s="231"/>
      <c r="AL24" s="232"/>
    </row>
    <row r="25" spans="1:41" ht="13.25" customHeight="1" x14ac:dyDescent="0.25">
      <c r="A25" s="254" t="s">
        <v>8</v>
      </c>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6"/>
    </row>
    <row r="26" spans="1:41" s="16" customFormat="1" ht="15" customHeight="1" x14ac:dyDescent="0.25">
      <c r="A26" s="638" t="s">
        <v>212</v>
      </c>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40"/>
    </row>
    <row r="27" spans="1:41" s="16" customFormat="1" ht="15" customHeight="1" x14ac:dyDescent="0.25">
      <c r="A27" s="638"/>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40"/>
      <c r="AO27" s="17" t="s">
        <v>194</v>
      </c>
    </row>
    <row r="28" spans="1:41" s="16" customFormat="1" ht="15" customHeight="1" x14ac:dyDescent="0.25">
      <c r="A28" s="638"/>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40"/>
    </row>
    <row r="29" spans="1:41" s="16" customFormat="1" ht="13.5" customHeight="1" x14ac:dyDescent="0.25">
      <c r="A29" s="260"/>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2"/>
    </row>
    <row r="30" spans="1:41" ht="15" customHeight="1" x14ac:dyDescent="0.3">
      <c r="A30" s="263" t="s">
        <v>210</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5"/>
    </row>
    <row r="31" spans="1:41" ht="13.5" customHeight="1" x14ac:dyDescent="0.25">
      <c r="A31" s="268" t="s">
        <v>15</v>
      </c>
      <c r="B31" s="269"/>
      <c r="C31" s="269"/>
      <c r="D31" s="269"/>
      <c r="E31" s="269"/>
      <c r="F31" s="269"/>
      <c r="G31" s="269"/>
      <c r="H31" s="269"/>
      <c r="I31" s="269"/>
      <c r="J31" s="269"/>
      <c r="K31" s="269"/>
      <c r="L31" s="269"/>
      <c r="M31" s="269"/>
      <c r="N31" s="269"/>
      <c r="O31" s="269"/>
      <c r="P31" s="269"/>
      <c r="Q31" s="269"/>
      <c r="R31" s="269"/>
      <c r="S31" s="270"/>
      <c r="T31" s="266" t="s">
        <v>33</v>
      </c>
      <c r="U31" s="266"/>
      <c r="V31" s="266"/>
      <c r="W31" s="266"/>
      <c r="X31" s="266"/>
      <c r="Y31" s="266"/>
      <c r="Z31" s="266"/>
      <c r="AA31" s="266"/>
      <c r="AB31" s="266"/>
      <c r="AC31" s="266"/>
      <c r="AD31" s="266"/>
      <c r="AE31" s="266" t="s">
        <v>23</v>
      </c>
      <c r="AF31" s="266"/>
      <c r="AG31" s="266"/>
      <c r="AH31" s="266"/>
      <c r="AI31" s="266"/>
      <c r="AJ31" s="266"/>
      <c r="AK31" s="266"/>
      <c r="AL31" s="267"/>
    </row>
    <row r="32" spans="1:41" ht="13.5" customHeight="1" x14ac:dyDescent="0.25">
      <c r="A32" s="382" t="s">
        <v>49</v>
      </c>
      <c r="B32" s="383"/>
      <c r="C32" s="383"/>
      <c r="D32" s="383"/>
      <c r="E32" s="383"/>
      <c r="F32" s="383"/>
      <c r="G32" s="383"/>
      <c r="H32" s="383"/>
      <c r="I32" s="383"/>
      <c r="J32" s="383"/>
      <c r="K32" s="383"/>
      <c r="L32" s="383"/>
      <c r="M32" s="383"/>
      <c r="N32" s="383"/>
      <c r="O32" s="383"/>
      <c r="P32" s="383"/>
      <c r="Q32" s="383"/>
      <c r="R32" s="383"/>
      <c r="S32" s="384"/>
      <c r="T32" s="272" t="s">
        <v>204</v>
      </c>
      <c r="U32" s="272"/>
      <c r="V32" s="272"/>
      <c r="W32" s="272"/>
      <c r="X32" s="272"/>
      <c r="Y32" s="272"/>
      <c r="Z32" s="272"/>
      <c r="AA32" s="272"/>
      <c r="AB32" s="272"/>
      <c r="AC32" s="272"/>
      <c r="AD32" s="272"/>
      <c r="AE32" s="385">
        <v>8025</v>
      </c>
      <c r="AF32" s="385"/>
      <c r="AG32" s="385"/>
      <c r="AH32" s="385"/>
      <c r="AI32" s="385"/>
      <c r="AJ32" s="385"/>
      <c r="AK32" s="385"/>
      <c r="AL32" s="386"/>
    </row>
    <row r="33" spans="1:41" ht="13.5" customHeight="1" x14ac:dyDescent="0.25">
      <c r="A33" s="268" t="s">
        <v>7</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70"/>
      <c r="AE33" s="276">
        <f>SUM(AE32:AL32)</f>
        <v>8025</v>
      </c>
      <c r="AF33" s="277"/>
      <c r="AG33" s="269"/>
      <c r="AH33" s="269"/>
      <c r="AI33" s="269"/>
      <c r="AJ33" s="269"/>
      <c r="AK33" s="269"/>
      <c r="AL33" s="278"/>
    </row>
    <row r="34" spans="1:41" ht="13.5" customHeight="1" x14ac:dyDescent="0.25">
      <c r="A34" s="254" t="s">
        <v>8</v>
      </c>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6"/>
    </row>
    <row r="35" spans="1:41" s="16" customFormat="1" ht="12.5" x14ac:dyDescent="0.25">
      <c r="A35" s="638" t="s">
        <v>234</v>
      </c>
      <c r="B35" s="639"/>
      <c r="C35" s="639"/>
      <c r="D35" s="639"/>
      <c r="E35" s="63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40"/>
    </row>
    <row r="36" spans="1:41" s="16" customFormat="1" ht="13.5" customHeight="1" x14ac:dyDescent="0.25">
      <c r="A36" s="638"/>
      <c r="B36" s="639"/>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40"/>
      <c r="AO36" s="17" t="s">
        <v>194</v>
      </c>
    </row>
    <row r="37" spans="1:41" s="16" customFormat="1" ht="3.75" customHeight="1" x14ac:dyDescent="0.25">
      <c r="A37" s="65"/>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7"/>
      <c r="AO37" s="17"/>
    </row>
    <row r="38" spans="1:41" s="16" customFormat="1" ht="4.5" customHeight="1" x14ac:dyDescent="0.25">
      <c r="A38" s="221"/>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3"/>
    </row>
    <row r="39" spans="1:41" ht="18" customHeight="1" x14ac:dyDescent="0.35">
      <c r="A39" s="294" t="s">
        <v>211</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6">
        <f>AG24+AE33</f>
        <v>8025</v>
      </c>
      <c r="AD39" s="296"/>
      <c r="AE39" s="296"/>
      <c r="AF39" s="296"/>
      <c r="AG39" s="296"/>
      <c r="AH39" s="296"/>
      <c r="AI39" s="296"/>
      <c r="AJ39" s="296"/>
      <c r="AK39" s="296"/>
      <c r="AL39" s="297"/>
      <c r="AO39"/>
    </row>
    <row r="40" spans="1:41" ht="16.25" customHeight="1" x14ac:dyDescent="0.25">
      <c r="A40" s="298" t="s">
        <v>78</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300">
        <v>43374</v>
      </c>
      <c r="AB40" s="300"/>
      <c r="AC40" s="300"/>
      <c r="AD40" s="300"/>
      <c r="AE40" s="300"/>
      <c r="AF40" s="300"/>
      <c r="AG40" s="300"/>
      <c r="AH40" s="300"/>
      <c r="AI40" s="300"/>
      <c r="AJ40" s="300"/>
      <c r="AK40" s="300"/>
      <c r="AL40" s="301"/>
    </row>
    <row r="41" spans="1:41" ht="4.5" customHeight="1" thickBot="1" x14ac:dyDescent="0.3">
      <c r="A41" s="298"/>
      <c r="B41" s="299"/>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400"/>
    </row>
    <row r="42" spans="1:41" ht="16.25" customHeight="1" thickBot="1" x14ac:dyDescent="0.35">
      <c r="A42" s="64">
        <v>1</v>
      </c>
      <c r="C42" s="201" t="s">
        <v>128</v>
      </c>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2"/>
    </row>
    <row r="43" spans="1:41" ht="4.5" customHeight="1" x14ac:dyDescent="0.25">
      <c r="A43" s="200"/>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2"/>
    </row>
    <row r="44" spans="1:41" ht="13.5" customHeight="1" x14ac:dyDescent="0.25">
      <c r="A44" s="411" t="s">
        <v>126</v>
      </c>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3"/>
    </row>
    <row r="45" spans="1:41" ht="17.399999999999999" customHeight="1" x14ac:dyDescent="0.3">
      <c r="A45" s="661" t="s">
        <v>124</v>
      </c>
      <c r="B45" s="662"/>
      <c r="C45" s="662"/>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3"/>
      <c r="AO45" s="2" t="s">
        <v>139</v>
      </c>
    </row>
    <row r="46" spans="1:41" ht="7.25" customHeight="1" x14ac:dyDescent="0.25">
      <c r="A46" s="406"/>
      <c r="B46" s="407"/>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8"/>
    </row>
    <row r="47" spans="1:41" ht="4.5" customHeight="1" x14ac:dyDescent="0.25">
      <c r="A47" s="221"/>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3"/>
    </row>
    <row r="48" spans="1:41" ht="14.25" customHeight="1" x14ac:dyDescent="0.25">
      <c r="A48" s="200" t="s">
        <v>3</v>
      </c>
      <c r="B48" s="201"/>
      <c r="C48" s="201"/>
      <c r="D48" s="401" t="s">
        <v>251</v>
      </c>
      <c r="E48" s="401"/>
      <c r="F48" s="401"/>
      <c r="G48" s="401"/>
      <c r="H48" s="401"/>
      <c r="I48" s="401"/>
      <c r="J48" s="401"/>
      <c r="K48" s="401"/>
      <c r="L48" s="401"/>
      <c r="M48" s="401"/>
      <c r="N48" s="401"/>
      <c r="O48" s="401"/>
      <c r="P48" s="401"/>
      <c r="Q48" s="401"/>
      <c r="R48" s="401"/>
      <c r="S48" s="401"/>
      <c r="T48" s="401"/>
      <c r="U48" s="401"/>
      <c r="V48" s="401"/>
      <c r="W48" s="401"/>
      <c r="X48" s="401"/>
      <c r="Z48" s="2" t="s">
        <v>30</v>
      </c>
      <c r="AE48" s="401" t="s">
        <v>42</v>
      </c>
      <c r="AF48" s="401"/>
      <c r="AG48" s="401"/>
      <c r="AH48" s="401"/>
      <c r="AI48" s="401"/>
      <c r="AJ48" s="401"/>
      <c r="AK48" s="401"/>
      <c r="AL48" s="402"/>
    </row>
    <row r="49" spans="1:38" ht="7.5" customHeight="1" x14ac:dyDescent="0.25">
      <c r="A49" s="200"/>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2"/>
    </row>
    <row r="50" spans="1:38" ht="12.5" x14ac:dyDescent="0.25">
      <c r="A50" s="200" t="s">
        <v>12</v>
      </c>
      <c r="B50" s="201"/>
      <c r="C50" s="201"/>
      <c r="D50" s="401" t="s">
        <v>252</v>
      </c>
      <c r="E50" s="401"/>
      <c r="F50" s="401"/>
      <c r="G50" s="401"/>
      <c r="H50" s="401"/>
      <c r="I50" s="401"/>
      <c r="J50" s="401"/>
      <c r="K50" s="401"/>
      <c r="L50" s="401"/>
      <c r="M50" s="401"/>
      <c r="N50" s="401"/>
      <c r="O50" s="401"/>
      <c r="P50" s="401"/>
      <c r="Q50" s="401"/>
      <c r="R50" s="401"/>
      <c r="S50" s="401"/>
      <c r="T50" s="401"/>
      <c r="U50" s="401"/>
      <c r="V50" s="401"/>
      <c r="W50" s="401"/>
      <c r="X50" s="401"/>
      <c r="Y50" s="201"/>
      <c r="Z50" s="201"/>
      <c r="AA50" s="201"/>
      <c r="AB50" s="201"/>
      <c r="AC50" s="201"/>
      <c r="AD50" s="201"/>
      <c r="AE50" s="201"/>
      <c r="AF50" s="201"/>
      <c r="AG50" s="201"/>
      <c r="AH50" s="201"/>
      <c r="AI50" s="201"/>
      <c r="AJ50" s="201"/>
      <c r="AK50" s="201"/>
      <c r="AL50" s="202"/>
    </row>
    <row r="51" spans="1:38" ht="9" customHeight="1" x14ac:dyDescent="0.25">
      <c r="A51" s="200"/>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2"/>
    </row>
    <row r="52" spans="1:38" ht="21" customHeight="1" x14ac:dyDescent="0.6">
      <c r="A52" s="200" t="s">
        <v>31</v>
      </c>
      <c r="B52" s="201"/>
      <c r="C52" s="201"/>
      <c r="D52" s="201"/>
      <c r="E52" s="660" t="s">
        <v>253</v>
      </c>
      <c r="F52" s="660"/>
      <c r="G52" s="660"/>
      <c r="H52" s="660"/>
      <c r="I52" s="660"/>
      <c r="J52" s="660"/>
      <c r="K52" s="660"/>
      <c r="L52" s="660"/>
      <c r="M52" s="660"/>
      <c r="N52" s="660"/>
      <c r="O52" s="660"/>
      <c r="P52" s="660"/>
      <c r="Q52" s="660"/>
      <c r="R52" s="660"/>
      <c r="S52" s="660"/>
      <c r="T52" s="660"/>
      <c r="U52" s="660"/>
      <c r="V52" s="660"/>
      <c r="W52" s="660"/>
      <c r="X52" s="660"/>
      <c r="Y52" s="208"/>
      <c r="Z52" s="208"/>
      <c r="AA52" s="208"/>
      <c r="AB52" s="208" t="s">
        <v>32</v>
      </c>
      <c r="AC52" s="208"/>
      <c r="AD52" s="208"/>
      <c r="AE52" s="339">
        <f ca="1">TODAY()</f>
        <v>45316</v>
      </c>
      <c r="AF52" s="339"/>
      <c r="AG52" s="339"/>
      <c r="AH52" s="339"/>
      <c r="AI52" s="339"/>
      <c r="AJ52" s="339"/>
      <c r="AK52" s="339"/>
      <c r="AL52" s="340"/>
    </row>
    <row r="53" spans="1:38" ht="9" customHeight="1" x14ac:dyDescent="0.25">
      <c r="A53" s="341"/>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3"/>
    </row>
    <row r="54" spans="1:38" s="13" customFormat="1" ht="5.25" customHeight="1" thickBot="1" x14ac:dyDescent="0.4">
      <c r="A54" s="344"/>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6"/>
    </row>
    <row r="55" spans="1:38" ht="9" customHeight="1" thickBot="1" x14ac:dyDescent="0.3">
      <c r="A55" s="335"/>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7"/>
    </row>
    <row r="62" spans="1:38" ht="13.5" customHeight="1" x14ac:dyDescent="0.25">
      <c r="L62" s="14"/>
    </row>
  </sheetData>
  <sheetProtection sheet="1" objects="1" scenarios="1"/>
  <mergeCells count="119">
    <mergeCell ref="A1:AL1"/>
    <mergeCell ref="A5:D5"/>
    <mergeCell ref="A6:D6"/>
    <mergeCell ref="E5:AL5"/>
    <mergeCell ref="E6:AL6"/>
    <mergeCell ref="A7:AL7"/>
    <mergeCell ref="A8:AL8"/>
    <mergeCell ref="A2:AL2"/>
    <mergeCell ref="A3:AL3"/>
    <mergeCell ref="A4:D4"/>
    <mergeCell ref="E4:N4"/>
    <mergeCell ref="P4:R4"/>
    <mergeCell ref="S4:AA4"/>
    <mergeCell ref="AC4:AG4"/>
    <mergeCell ref="AH4:AL4"/>
    <mergeCell ref="A11:C11"/>
    <mergeCell ref="D11:S11"/>
    <mergeCell ref="U11:W11"/>
    <mergeCell ref="X11:AL11"/>
    <mergeCell ref="A12:AL12"/>
    <mergeCell ref="A13:AL13"/>
    <mergeCell ref="A9:C9"/>
    <mergeCell ref="D9:S9"/>
    <mergeCell ref="U9:W9"/>
    <mergeCell ref="X9:AL9"/>
    <mergeCell ref="A10:C10"/>
    <mergeCell ref="D10:S10"/>
    <mergeCell ref="T10:W10"/>
    <mergeCell ref="X10:AL10"/>
    <mergeCell ref="A15:AL15"/>
    <mergeCell ref="A16:AL16"/>
    <mergeCell ref="A17:AL17"/>
    <mergeCell ref="A18:AL18"/>
    <mergeCell ref="A19:I19"/>
    <mergeCell ref="J19:M19"/>
    <mergeCell ref="N19:Y19"/>
    <mergeCell ref="Z19:AC19"/>
    <mergeCell ref="AD19:AF19"/>
    <mergeCell ref="AG19:AL19"/>
    <mergeCell ref="Z20:AC20"/>
    <mergeCell ref="AD20:AF20"/>
    <mergeCell ref="AG20:AL20"/>
    <mergeCell ref="A21:I21"/>
    <mergeCell ref="J21:M21"/>
    <mergeCell ref="N21:P21"/>
    <mergeCell ref="Q21:S21"/>
    <mergeCell ref="T21:V21"/>
    <mergeCell ref="W21:Y21"/>
    <mergeCell ref="Z21:AC21"/>
    <mergeCell ref="A20:I20"/>
    <mergeCell ref="J20:M20"/>
    <mergeCell ref="N20:P20"/>
    <mergeCell ref="Q20:S20"/>
    <mergeCell ref="T20:V20"/>
    <mergeCell ref="W20:Y20"/>
    <mergeCell ref="AD21:AF21"/>
    <mergeCell ref="AG21:AL21"/>
    <mergeCell ref="AG24:AL24"/>
    <mergeCell ref="A25:AL25"/>
    <mergeCell ref="A26:AL28"/>
    <mergeCell ref="A29:AL29"/>
    <mergeCell ref="A30:AL30"/>
    <mergeCell ref="AG22:AL22"/>
    <mergeCell ref="A23:I23"/>
    <mergeCell ref="J23:M23"/>
    <mergeCell ref="N23:P23"/>
    <mergeCell ref="Q23:S23"/>
    <mergeCell ref="T23:V23"/>
    <mergeCell ref="W23:Y23"/>
    <mergeCell ref="Z23:AC23"/>
    <mergeCell ref="AD23:AF23"/>
    <mergeCell ref="AG23:AL23"/>
    <mergeCell ref="A22:I22"/>
    <mergeCell ref="J22:M22"/>
    <mergeCell ref="N22:P22"/>
    <mergeCell ref="Q22:S22"/>
    <mergeCell ref="T22:V22"/>
    <mergeCell ref="W22:Y22"/>
    <mergeCell ref="Z22:AC22"/>
    <mergeCell ref="AD22:AF22"/>
    <mergeCell ref="A24:AF24"/>
    <mergeCell ref="A33:AD33"/>
    <mergeCell ref="AE33:AL33"/>
    <mergeCell ref="A34:AL34"/>
    <mergeCell ref="A35:AL36"/>
    <mergeCell ref="A38:AL38"/>
    <mergeCell ref="A39:AB39"/>
    <mergeCell ref="AC39:AL39"/>
    <mergeCell ref="A31:S31"/>
    <mergeCell ref="T31:AD31"/>
    <mergeCell ref="AE31:AL31"/>
    <mergeCell ref="A32:S32"/>
    <mergeCell ref="T32:AD32"/>
    <mergeCell ref="AE32:AL32"/>
    <mergeCell ref="A45:AL45"/>
    <mergeCell ref="A46:AL46"/>
    <mergeCell ref="A47:AL47"/>
    <mergeCell ref="A48:C48"/>
    <mergeCell ref="D48:X48"/>
    <mergeCell ref="AE48:AL48"/>
    <mergeCell ref="A40:Z40"/>
    <mergeCell ref="AA40:AL40"/>
    <mergeCell ref="A41:AL41"/>
    <mergeCell ref="C42:AL42"/>
    <mergeCell ref="A43:AL43"/>
    <mergeCell ref="A44:AL44"/>
    <mergeCell ref="A53:AL53"/>
    <mergeCell ref="A54:AL54"/>
    <mergeCell ref="A55:AL55"/>
    <mergeCell ref="A49:AL49"/>
    <mergeCell ref="A50:C50"/>
    <mergeCell ref="D50:X50"/>
    <mergeCell ref="Y50:AL50"/>
    <mergeCell ref="A51:AL51"/>
    <mergeCell ref="A52:D52"/>
    <mergeCell ref="E52:X52"/>
    <mergeCell ref="Y52:AA52"/>
    <mergeCell ref="AB52:AD52"/>
    <mergeCell ref="AE52:AL52"/>
  </mergeCells>
  <printOptions horizontalCentered="1"/>
  <pageMargins left="0.25" right="0.25" top="0.5" bottom="0.5" header="0.3" footer="0.3"/>
  <pageSetup scale="98" fitToWidth="0" fitToHeight="0" orientation="portrait" horizontalDpi="1200" verticalDpi="1200" r:id="rId1"/>
  <headerFooter>
    <oddFooter>&amp;L&amp;"Arial,Regular"&amp;10&amp;D&amp;R&amp;"Arial,Regular"&amp;10&amp;P of &amp;N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1" id="{60765536-CAEB-4C90-B19B-85F06D41856D}">
            <x14:iconSet iconSet="3Symbols" showValue="0" custom="1">
              <x14:cfvo type="percent">
                <xm:f>0</xm:f>
              </x14:cfvo>
              <x14:cfvo type="num">
                <xm:f>0</xm:f>
              </x14:cfvo>
              <x14:cfvo type="num">
                <xm:f>1</xm:f>
              </x14:cfvo>
              <x14:cfIcon iconSet="NoIcons" iconId="0"/>
              <x14:cfIcon iconSet="NoIcons" iconId="0"/>
              <x14:cfIcon iconSet="3Symbols2" iconId="2"/>
            </x14:iconSet>
          </x14:cfRule>
          <xm:sqref>A42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promptTitle="Signature Authorization" prompt="Select POC or Authorized Agent" xr:uid="{00000000-0002-0000-0500-000000000000}">
          <x14:formula1>
            <xm:f>'Data Validation'!$A$1:$A$2</xm:f>
          </x14:formula1>
          <xm:sqref>AE48:AL48</xm:sqref>
        </x14:dataValidation>
        <x14:dataValidation type="list" allowBlank="1" showInputMessage="1" showErrorMessage="1" promptTitle="Select (if applicable)" prompt="If applicable, use dropdown box. Select the budget item that has pre-award activities. If not, leave the box blank." xr:uid="{00000000-0002-0000-0500-000001000000}">
          <x14:formula1>
            <xm:f>'Data Validation'!$C$1:$C$4</xm:f>
          </x14:formula1>
          <xm:sqref>A45:AL45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00000"/>
    <pageSetUpPr fitToPage="1"/>
  </sheetPr>
  <dimension ref="A1:AY64"/>
  <sheetViews>
    <sheetView showGridLines="0" topLeftCell="A13" zoomScale="110" zoomScaleNormal="110" zoomScalePageLayoutView="160" workbookViewId="0">
      <selection activeCell="F7" sqref="F7:AP7"/>
    </sheetView>
  </sheetViews>
  <sheetFormatPr defaultColWidth="2.453125" defaultRowHeight="13.5" customHeight="1" x14ac:dyDescent="0.25"/>
  <cols>
    <col min="1" max="2" width="2.453125" style="2"/>
    <col min="3" max="3" width="3" style="2" customWidth="1"/>
    <col min="4" max="5" width="2.453125" style="2"/>
    <col min="6" max="6" width="2.90625" style="2" customWidth="1"/>
    <col min="7" max="22" width="2.453125" style="2"/>
    <col min="23" max="23" width="3.08984375" style="2" customWidth="1"/>
    <col min="24" max="41" width="2.453125" style="2"/>
    <col min="42" max="46" width="2.453125" style="2" customWidth="1"/>
    <col min="47" max="49" width="14.6328125" style="2" customWidth="1"/>
    <col min="50" max="50" width="2.08984375" style="2" customWidth="1"/>
    <col min="51" max="51" width="4.36328125" style="2" customWidth="1"/>
    <col min="52" max="16384" width="2.453125" style="2"/>
  </cols>
  <sheetData>
    <row r="1" spans="1:51" s="13" customFormat="1" ht="63.75" customHeight="1" x14ac:dyDescent="0.35">
      <c r="A1" s="440" t="s">
        <v>232</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2"/>
    </row>
    <row r="2" spans="1:51" s="13" customFormat="1" ht="5.25" customHeight="1" x14ac:dyDescent="0.35">
      <c r="A2" s="443"/>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5"/>
    </row>
    <row r="3" spans="1:51" ht="13.5" customHeight="1" x14ac:dyDescent="0.2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2"/>
    </row>
    <row r="4" spans="1:51" ht="18" customHeight="1" x14ac:dyDescent="0.3">
      <c r="A4" s="481" t="s">
        <v>69</v>
      </c>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c r="AQ4" s="201"/>
      <c r="AR4" s="201"/>
      <c r="AS4" s="201"/>
      <c r="AT4" s="201"/>
      <c r="AU4" s="201"/>
      <c r="AV4" s="201"/>
      <c r="AW4" s="202"/>
    </row>
    <row r="5" spans="1:51" ht="13.5" customHeight="1" x14ac:dyDescent="0.3">
      <c r="A5" s="200" t="s">
        <v>0</v>
      </c>
      <c r="B5" s="201"/>
      <c r="C5" s="201"/>
      <c r="D5" s="201"/>
      <c r="E5" s="431" t="str">
        <f>'SRMC Request Sample'!E4:N4</f>
        <v>4673-714-R (502)</v>
      </c>
      <c r="F5" s="431"/>
      <c r="G5" s="431"/>
      <c r="H5" s="431"/>
      <c r="I5" s="431"/>
      <c r="J5" s="431"/>
      <c r="K5" s="431"/>
      <c r="L5" s="431"/>
      <c r="M5" s="431"/>
      <c r="N5" s="431"/>
      <c r="O5" s="431"/>
      <c r="Q5" s="201" t="s">
        <v>11</v>
      </c>
      <c r="R5" s="201"/>
      <c r="S5" s="201"/>
      <c r="T5" s="432" t="str">
        <f>'SRMC Request Sample'!S4</f>
        <v>Wakulla</v>
      </c>
      <c r="U5" s="432"/>
      <c r="V5" s="432"/>
      <c r="W5" s="432"/>
      <c r="X5" s="432"/>
      <c r="Y5" s="432"/>
      <c r="Z5" s="432"/>
      <c r="AA5" s="432"/>
      <c r="AB5" s="432"/>
      <c r="AD5" s="208" t="s">
        <v>24</v>
      </c>
      <c r="AE5" s="208"/>
      <c r="AF5" s="208"/>
      <c r="AG5" s="208"/>
      <c r="AH5" s="208"/>
      <c r="AI5" s="208"/>
      <c r="AJ5" s="483">
        <f>'SRMC Request Sample'!AH4</f>
        <v>1</v>
      </c>
      <c r="AK5" s="483"/>
      <c r="AL5" s="483"/>
      <c r="AM5" s="483"/>
      <c r="AN5" s="483"/>
      <c r="AO5" s="483"/>
      <c r="AP5" s="483"/>
      <c r="AQ5" s="201"/>
      <c r="AR5" s="201"/>
      <c r="AS5" s="201"/>
      <c r="AT5" s="201"/>
      <c r="AU5" s="201"/>
      <c r="AV5" s="201"/>
      <c r="AW5" s="202"/>
    </row>
    <row r="6" spans="1:51" ht="13.5" customHeight="1" x14ac:dyDescent="0.25">
      <c r="A6" s="200" t="s">
        <v>245</v>
      </c>
      <c r="B6" s="201"/>
      <c r="C6" s="201"/>
      <c r="D6" s="201"/>
      <c r="E6" s="201"/>
      <c r="F6" s="432" t="str">
        <f>'SRMC Request Sample'!E5</f>
        <v>Town of Wakulla Springs</v>
      </c>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299"/>
      <c r="AR6" s="299"/>
      <c r="AS6" s="299"/>
      <c r="AT6" s="299"/>
      <c r="AU6" s="299"/>
      <c r="AV6" s="299"/>
      <c r="AW6" s="400"/>
    </row>
    <row r="7" spans="1:51" ht="13.5" customHeight="1" x14ac:dyDescent="0.25">
      <c r="A7" s="200" t="s">
        <v>1</v>
      </c>
      <c r="B7" s="201"/>
      <c r="C7" s="201"/>
      <c r="D7" s="201"/>
      <c r="E7" s="201"/>
      <c r="F7" s="432" t="str">
        <f>'SRMC Request Sample'!E6</f>
        <v>Town of Wakulla Springs, Edward Ball Hotel, Wind Retrofit-Generator</v>
      </c>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299"/>
      <c r="AR7" s="299"/>
      <c r="AS7" s="299"/>
      <c r="AT7" s="299"/>
      <c r="AU7" s="299"/>
      <c r="AV7" s="299"/>
      <c r="AW7" s="400"/>
    </row>
    <row r="8" spans="1:51" ht="9" customHeight="1" x14ac:dyDescent="0.25">
      <c r="A8" s="200"/>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2"/>
    </row>
    <row r="9" spans="1:51" ht="18" customHeight="1" x14ac:dyDescent="0.3">
      <c r="A9" s="438" t="s">
        <v>41</v>
      </c>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201"/>
      <c r="AR9" s="201"/>
      <c r="AS9" s="201"/>
      <c r="AT9" s="201"/>
      <c r="AU9" s="201"/>
      <c r="AV9" s="201"/>
      <c r="AW9" s="202"/>
    </row>
    <row r="10" spans="1:51" ht="13.5" customHeight="1" x14ac:dyDescent="0.25">
      <c r="A10" s="200" t="s">
        <v>3</v>
      </c>
      <c r="B10" s="201"/>
      <c r="C10" s="201"/>
      <c r="D10" s="432" t="str">
        <f>'SRMC Request Sample'!D9</f>
        <v>Bill Nye</v>
      </c>
      <c r="E10" s="432"/>
      <c r="F10" s="432"/>
      <c r="G10" s="432"/>
      <c r="H10" s="432"/>
      <c r="I10" s="432"/>
      <c r="J10" s="432"/>
      <c r="K10" s="432"/>
      <c r="L10" s="432"/>
      <c r="M10" s="432"/>
      <c r="N10" s="432"/>
      <c r="O10" s="432"/>
      <c r="P10" s="432"/>
      <c r="Q10" s="432"/>
      <c r="R10" s="432"/>
      <c r="S10" s="432"/>
      <c r="T10" s="432"/>
      <c r="U10" s="432"/>
      <c r="W10" s="208" t="s">
        <v>12</v>
      </c>
      <c r="X10" s="208"/>
      <c r="Y10" s="208"/>
      <c r="Z10" s="432" t="str">
        <f>'SRMC Request Sample'!X9</f>
        <v>Science Guy</v>
      </c>
      <c r="AA10" s="432"/>
      <c r="AB10" s="432"/>
      <c r="AC10" s="432"/>
      <c r="AD10" s="432"/>
      <c r="AE10" s="432"/>
      <c r="AF10" s="432"/>
      <c r="AG10" s="432"/>
      <c r="AH10" s="432"/>
      <c r="AI10" s="432"/>
      <c r="AJ10" s="432"/>
      <c r="AK10" s="432"/>
      <c r="AL10" s="432"/>
      <c r="AM10" s="432"/>
      <c r="AN10" s="432"/>
      <c r="AO10" s="432"/>
      <c r="AP10" s="432"/>
      <c r="AQ10" s="201"/>
      <c r="AR10" s="201"/>
      <c r="AS10" s="201"/>
      <c r="AT10" s="201"/>
      <c r="AU10" s="201"/>
      <c r="AV10" s="201"/>
      <c r="AW10" s="202"/>
    </row>
    <row r="11" spans="1:51" ht="13.5" customHeight="1" x14ac:dyDescent="0.25">
      <c r="A11" s="200" t="s">
        <v>4</v>
      </c>
      <c r="B11" s="201"/>
      <c r="C11" s="201"/>
      <c r="D11" s="424" t="str">
        <f>'SRMC Request Sample'!D10</f>
        <v>Town of Wakulla Springs</v>
      </c>
      <c r="E11" s="424"/>
      <c r="F11" s="424"/>
      <c r="G11" s="424"/>
      <c r="H11" s="424"/>
      <c r="I11" s="424"/>
      <c r="J11" s="424"/>
      <c r="K11" s="424"/>
      <c r="L11" s="424"/>
      <c r="M11" s="424"/>
      <c r="N11" s="424"/>
      <c r="O11" s="424"/>
      <c r="P11" s="424"/>
      <c r="Q11" s="424"/>
      <c r="R11" s="424"/>
      <c r="S11" s="424"/>
      <c r="T11" s="424"/>
      <c r="U11" s="424"/>
      <c r="V11" s="208" t="s">
        <v>13</v>
      </c>
      <c r="W11" s="208"/>
      <c r="X11" s="208"/>
      <c r="Y11" s="208"/>
      <c r="Z11" s="424" t="str">
        <f>'SRMC Request Sample'!X10</f>
        <v>360 S County Road, Wakulla Springs, FL 32327</v>
      </c>
      <c r="AA11" s="424"/>
      <c r="AB11" s="424"/>
      <c r="AC11" s="424"/>
      <c r="AD11" s="424"/>
      <c r="AE11" s="424"/>
      <c r="AF11" s="424"/>
      <c r="AG11" s="424"/>
      <c r="AH11" s="424"/>
      <c r="AI11" s="424"/>
      <c r="AJ11" s="424"/>
      <c r="AK11" s="424"/>
      <c r="AL11" s="424"/>
      <c r="AM11" s="424"/>
      <c r="AN11" s="424"/>
      <c r="AO11" s="424"/>
      <c r="AP11" s="424"/>
      <c r="AQ11" s="201"/>
      <c r="AR11" s="201"/>
      <c r="AS11" s="201"/>
      <c r="AT11" s="201"/>
      <c r="AU11" s="201"/>
      <c r="AV11" s="201"/>
      <c r="AW11" s="202"/>
    </row>
    <row r="12" spans="1:51" ht="13.5" customHeight="1" x14ac:dyDescent="0.25">
      <c r="A12" s="200" t="s">
        <v>5</v>
      </c>
      <c r="B12" s="201"/>
      <c r="C12" s="201"/>
      <c r="D12" s="464">
        <f>'SRMC Request Sample'!D11</f>
        <v>8505555555</v>
      </c>
      <c r="E12" s="464"/>
      <c r="F12" s="464"/>
      <c r="G12" s="464"/>
      <c r="H12" s="464"/>
      <c r="I12" s="464"/>
      <c r="J12" s="464"/>
      <c r="K12" s="464"/>
      <c r="L12" s="464"/>
      <c r="M12" s="464"/>
      <c r="N12" s="464"/>
      <c r="O12" s="464"/>
      <c r="P12" s="464"/>
      <c r="Q12" s="464"/>
      <c r="R12" s="464"/>
      <c r="S12" s="464"/>
      <c r="T12" s="464"/>
      <c r="U12" s="464"/>
      <c r="W12" s="208" t="s">
        <v>14</v>
      </c>
      <c r="X12" s="208"/>
      <c r="Y12" s="208"/>
      <c r="Z12" s="465" t="str">
        <f>'SRMC Request Sample'!X11</f>
        <v>bnye@townofwakullasprings.com</v>
      </c>
      <c r="AA12" s="432"/>
      <c r="AB12" s="432"/>
      <c r="AC12" s="432"/>
      <c r="AD12" s="432"/>
      <c r="AE12" s="432"/>
      <c r="AF12" s="432"/>
      <c r="AG12" s="432"/>
      <c r="AH12" s="432"/>
      <c r="AI12" s="432"/>
      <c r="AJ12" s="432"/>
      <c r="AK12" s="432"/>
      <c r="AL12" s="432"/>
      <c r="AM12" s="432"/>
      <c r="AN12" s="432"/>
      <c r="AO12" s="432"/>
      <c r="AP12" s="432"/>
      <c r="AQ12" s="201"/>
      <c r="AR12" s="201"/>
      <c r="AS12" s="201"/>
      <c r="AT12" s="201"/>
      <c r="AU12" s="201"/>
      <c r="AV12" s="201"/>
      <c r="AW12" s="202"/>
    </row>
    <row r="13" spans="1:51" ht="13.5" customHeight="1" x14ac:dyDescent="0.25">
      <c r="A13" s="200"/>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2"/>
    </row>
    <row r="14" spans="1:51" ht="18" customHeight="1" x14ac:dyDescent="0.3">
      <c r="A14" s="438" t="s">
        <v>150</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52"/>
    </row>
    <row r="15" spans="1:51" ht="9" customHeight="1" x14ac:dyDescent="0.25">
      <c r="A15" s="200"/>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2"/>
    </row>
    <row r="16" spans="1:51" ht="15" customHeight="1" x14ac:dyDescent="0.3">
      <c r="A16" s="510" t="s">
        <v>151</v>
      </c>
      <c r="B16" s="479"/>
      <c r="C16" s="479"/>
      <c r="D16" s="479"/>
      <c r="E16" s="479"/>
      <c r="F16" s="479"/>
      <c r="G16" s="479"/>
      <c r="H16" s="479"/>
      <c r="I16" s="479"/>
      <c r="J16" s="479"/>
      <c r="K16" s="479"/>
      <c r="L16" s="479"/>
      <c r="M16" s="479"/>
      <c r="N16" s="479"/>
      <c r="O16" s="479"/>
      <c r="P16" s="479"/>
      <c r="Q16" s="479"/>
      <c r="R16" s="479"/>
      <c r="S16" s="479"/>
      <c r="T16" s="479"/>
      <c r="U16" s="479"/>
      <c r="V16" s="479"/>
      <c r="W16" s="479"/>
      <c r="X16" s="499" t="s">
        <v>158</v>
      </c>
      <c r="Y16" s="499"/>
      <c r="Z16" s="499" t="s">
        <v>35</v>
      </c>
      <c r="AA16" s="499"/>
      <c r="AB16" s="499"/>
      <c r="AC16" s="499"/>
      <c r="AD16" s="499"/>
      <c r="AE16" s="499"/>
      <c r="AF16" s="499" t="s">
        <v>23</v>
      </c>
      <c r="AG16" s="499"/>
      <c r="AH16" s="499"/>
      <c r="AI16" s="499"/>
      <c r="AJ16" s="499"/>
      <c r="AK16" s="499"/>
      <c r="AL16" s="295"/>
      <c r="AM16" s="295"/>
      <c r="AN16" s="295"/>
      <c r="AO16" s="499" t="s">
        <v>193</v>
      </c>
      <c r="AP16" s="499"/>
      <c r="AQ16" s="499"/>
      <c r="AR16" s="499"/>
      <c r="AS16" s="499"/>
      <c r="AT16" s="499"/>
      <c r="AU16" s="57"/>
      <c r="AV16" s="57"/>
      <c r="AW16" s="28" t="s">
        <v>159</v>
      </c>
      <c r="AY16" s="669" t="s">
        <v>233</v>
      </c>
    </row>
    <row r="17" spans="1:51" ht="15" customHeight="1" x14ac:dyDescent="0.25">
      <c r="A17" s="453" t="s">
        <v>181</v>
      </c>
      <c r="B17" s="454"/>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5"/>
      <c r="AL17" s="201"/>
      <c r="AM17" s="201"/>
      <c r="AN17" s="201"/>
      <c r="AO17" s="456"/>
      <c r="AP17" s="457"/>
      <c r="AQ17" s="457"/>
      <c r="AR17" s="457"/>
      <c r="AS17" s="457"/>
      <c r="AT17" s="457"/>
      <c r="AU17" s="457"/>
      <c r="AV17" s="457"/>
      <c r="AW17" s="458"/>
      <c r="AY17" s="669"/>
    </row>
    <row r="18" spans="1:51" ht="15" customHeight="1" x14ac:dyDescent="0.3">
      <c r="A18" s="29"/>
      <c r="B18" s="676" t="s">
        <v>182</v>
      </c>
      <c r="C18" s="677"/>
      <c r="D18" s="677"/>
      <c r="E18" s="677"/>
      <c r="F18" s="677"/>
      <c r="G18" s="677"/>
      <c r="H18" s="677"/>
      <c r="I18" s="677"/>
      <c r="J18" s="677"/>
      <c r="K18" s="677"/>
      <c r="L18" s="677"/>
      <c r="M18" s="677"/>
      <c r="N18" s="677"/>
      <c r="O18" s="677"/>
      <c r="P18" s="677"/>
      <c r="Q18" s="677"/>
      <c r="R18" s="677"/>
      <c r="S18" s="677"/>
      <c r="T18" s="677"/>
      <c r="U18" s="677"/>
      <c r="V18" s="677"/>
      <c r="W18" s="677"/>
      <c r="X18" s="674"/>
      <c r="Y18" s="674"/>
      <c r="Z18" s="463"/>
      <c r="AA18" s="463"/>
      <c r="AB18" s="463"/>
      <c r="AC18" s="463"/>
      <c r="AD18" s="463"/>
      <c r="AE18" s="463"/>
      <c r="AF18" s="463">
        <f t="shared" ref="AF18:AF22" si="0">X18*Z18</f>
        <v>0</v>
      </c>
      <c r="AG18" s="463"/>
      <c r="AH18" s="463"/>
      <c r="AI18" s="463"/>
      <c r="AJ18" s="463"/>
      <c r="AK18" s="463"/>
      <c r="AL18" s="201"/>
      <c r="AM18" s="201"/>
      <c r="AN18" s="201"/>
      <c r="AO18" s="463">
        <f t="shared" ref="AO18:AO22" si="1">AF18</f>
        <v>0</v>
      </c>
      <c r="AP18" s="463"/>
      <c r="AQ18" s="463"/>
      <c r="AR18" s="463"/>
      <c r="AS18" s="463"/>
      <c r="AT18" s="463"/>
      <c r="AU18" s="58"/>
      <c r="AV18" s="58"/>
      <c r="AW18" s="30">
        <f t="shared" ref="AW18:AW22" si="2">AO18</f>
        <v>0</v>
      </c>
      <c r="AY18" s="669"/>
    </row>
    <row r="19" spans="1:51" ht="15" customHeight="1" x14ac:dyDescent="0.3">
      <c r="A19" s="29"/>
      <c r="B19" s="676" t="s">
        <v>183</v>
      </c>
      <c r="C19" s="677"/>
      <c r="D19" s="677"/>
      <c r="E19" s="677"/>
      <c r="F19" s="677"/>
      <c r="G19" s="677"/>
      <c r="H19" s="677"/>
      <c r="I19" s="677"/>
      <c r="J19" s="677"/>
      <c r="K19" s="677"/>
      <c r="L19" s="677"/>
      <c r="M19" s="677"/>
      <c r="N19" s="677"/>
      <c r="O19" s="677"/>
      <c r="P19" s="677"/>
      <c r="Q19" s="677"/>
      <c r="R19" s="677"/>
      <c r="S19" s="677"/>
      <c r="T19" s="677"/>
      <c r="U19" s="677"/>
      <c r="V19" s="677"/>
      <c r="W19" s="677"/>
      <c r="X19" s="674">
        <v>1</v>
      </c>
      <c r="Y19" s="674"/>
      <c r="Z19" s="463">
        <v>8025</v>
      </c>
      <c r="AA19" s="463"/>
      <c r="AB19" s="463"/>
      <c r="AC19" s="463"/>
      <c r="AD19" s="463"/>
      <c r="AE19" s="463"/>
      <c r="AF19" s="463">
        <f t="shared" si="0"/>
        <v>8025</v>
      </c>
      <c r="AG19" s="463"/>
      <c r="AH19" s="463"/>
      <c r="AI19" s="463"/>
      <c r="AJ19" s="463"/>
      <c r="AK19" s="463"/>
      <c r="AL19" s="201"/>
      <c r="AM19" s="201"/>
      <c r="AN19" s="201"/>
      <c r="AO19" s="463">
        <f t="shared" si="1"/>
        <v>8025</v>
      </c>
      <c r="AP19" s="463"/>
      <c r="AQ19" s="463"/>
      <c r="AR19" s="463"/>
      <c r="AS19" s="463"/>
      <c r="AT19" s="463"/>
      <c r="AU19" s="58"/>
      <c r="AV19" s="58"/>
      <c r="AW19" s="30">
        <f t="shared" si="2"/>
        <v>8025</v>
      </c>
      <c r="AY19" s="669"/>
    </row>
    <row r="20" spans="1:51" ht="15" customHeight="1" x14ac:dyDescent="0.25">
      <c r="A20" s="354" t="s">
        <v>191</v>
      </c>
      <c r="B20" s="355"/>
      <c r="C20" s="355"/>
      <c r="D20" s="355"/>
      <c r="E20" s="355"/>
      <c r="F20" s="355"/>
      <c r="G20" s="355"/>
      <c r="H20" s="355"/>
      <c r="I20" s="355"/>
      <c r="J20" s="355"/>
      <c r="K20" s="355"/>
      <c r="L20" s="355"/>
      <c r="M20" s="355"/>
      <c r="N20" s="355"/>
      <c r="O20" s="355"/>
      <c r="P20" s="355"/>
      <c r="Q20" s="355"/>
      <c r="R20" s="355"/>
      <c r="S20" s="355"/>
      <c r="T20" s="355"/>
      <c r="U20" s="355"/>
      <c r="V20" s="355"/>
      <c r="W20" s="355"/>
      <c r="X20" s="674">
        <v>1</v>
      </c>
      <c r="Y20" s="674"/>
      <c r="Z20" s="463">
        <v>1777.5</v>
      </c>
      <c r="AA20" s="463"/>
      <c r="AB20" s="463"/>
      <c r="AC20" s="463"/>
      <c r="AD20" s="463"/>
      <c r="AE20" s="463"/>
      <c r="AF20" s="463">
        <f t="shared" si="0"/>
        <v>1777.5</v>
      </c>
      <c r="AG20" s="463"/>
      <c r="AH20" s="463"/>
      <c r="AI20" s="463"/>
      <c r="AJ20" s="463"/>
      <c r="AK20" s="463"/>
      <c r="AL20" s="201"/>
      <c r="AM20" s="201"/>
      <c r="AN20" s="201"/>
      <c r="AO20" s="463">
        <f t="shared" si="1"/>
        <v>1777.5</v>
      </c>
      <c r="AP20" s="463"/>
      <c r="AQ20" s="463"/>
      <c r="AR20" s="463"/>
      <c r="AS20" s="463"/>
      <c r="AT20" s="463"/>
      <c r="AU20" s="58"/>
      <c r="AV20" s="58"/>
      <c r="AW20" s="30">
        <f t="shared" si="2"/>
        <v>1777.5</v>
      </c>
      <c r="AY20" s="669"/>
    </row>
    <row r="21" spans="1:51" ht="15" customHeight="1" x14ac:dyDescent="0.25">
      <c r="A21" s="354" t="s">
        <v>192</v>
      </c>
      <c r="B21" s="355"/>
      <c r="C21" s="355"/>
      <c r="D21" s="355"/>
      <c r="E21" s="355"/>
      <c r="F21" s="355"/>
      <c r="G21" s="355"/>
      <c r="H21" s="355"/>
      <c r="I21" s="355"/>
      <c r="J21" s="355"/>
      <c r="K21" s="355"/>
      <c r="L21" s="355"/>
      <c r="M21" s="355"/>
      <c r="N21" s="355"/>
      <c r="O21" s="355"/>
      <c r="P21" s="355"/>
      <c r="Q21" s="355"/>
      <c r="R21" s="355"/>
      <c r="S21" s="355"/>
      <c r="T21" s="355"/>
      <c r="U21" s="355"/>
      <c r="V21" s="355"/>
      <c r="W21" s="355"/>
      <c r="X21" s="674"/>
      <c r="Y21" s="674"/>
      <c r="Z21" s="463"/>
      <c r="AA21" s="463"/>
      <c r="AB21" s="463"/>
      <c r="AC21" s="463"/>
      <c r="AD21" s="463"/>
      <c r="AE21" s="463"/>
      <c r="AF21" s="463">
        <f t="shared" si="0"/>
        <v>0</v>
      </c>
      <c r="AG21" s="463"/>
      <c r="AH21" s="463"/>
      <c r="AI21" s="463"/>
      <c r="AJ21" s="463"/>
      <c r="AK21" s="463"/>
      <c r="AL21" s="201"/>
      <c r="AM21" s="201"/>
      <c r="AN21" s="201"/>
      <c r="AO21" s="463">
        <f t="shared" si="1"/>
        <v>0</v>
      </c>
      <c r="AP21" s="463"/>
      <c r="AQ21" s="463"/>
      <c r="AR21" s="463"/>
      <c r="AS21" s="463"/>
      <c r="AT21" s="463"/>
      <c r="AU21" s="58"/>
      <c r="AV21" s="58"/>
      <c r="AW21" s="30">
        <f t="shared" si="2"/>
        <v>0</v>
      </c>
      <c r="AY21" s="669"/>
    </row>
    <row r="22" spans="1:51" ht="15" customHeight="1" x14ac:dyDescent="0.25">
      <c r="A22" s="354" t="s">
        <v>184</v>
      </c>
      <c r="B22" s="355"/>
      <c r="C22" s="355"/>
      <c r="D22" s="355"/>
      <c r="E22" s="355"/>
      <c r="F22" s="355"/>
      <c r="G22" s="355"/>
      <c r="H22" s="355"/>
      <c r="I22" s="355"/>
      <c r="J22" s="355"/>
      <c r="K22" s="355"/>
      <c r="L22" s="355"/>
      <c r="M22" s="355"/>
      <c r="N22" s="355"/>
      <c r="O22" s="355"/>
      <c r="P22" s="355"/>
      <c r="Q22" s="355"/>
      <c r="R22" s="355"/>
      <c r="S22" s="355"/>
      <c r="T22" s="355"/>
      <c r="U22" s="355"/>
      <c r="V22" s="355"/>
      <c r="W22" s="355"/>
      <c r="X22" s="674">
        <v>1</v>
      </c>
      <c r="Y22" s="674"/>
      <c r="Z22" s="463">
        <v>197.5</v>
      </c>
      <c r="AA22" s="463"/>
      <c r="AB22" s="463"/>
      <c r="AC22" s="463"/>
      <c r="AD22" s="463"/>
      <c r="AE22" s="463"/>
      <c r="AF22" s="463">
        <f t="shared" si="0"/>
        <v>197.5</v>
      </c>
      <c r="AG22" s="463"/>
      <c r="AH22" s="463"/>
      <c r="AI22" s="463"/>
      <c r="AJ22" s="463"/>
      <c r="AK22" s="463"/>
      <c r="AL22" s="201"/>
      <c r="AM22" s="201"/>
      <c r="AN22" s="201"/>
      <c r="AO22" s="463">
        <f t="shared" si="1"/>
        <v>197.5</v>
      </c>
      <c r="AP22" s="463"/>
      <c r="AQ22" s="463"/>
      <c r="AR22" s="463"/>
      <c r="AS22" s="463"/>
      <c r="AT22" s="463"/>
      <c r="AU22" s="58"/>
      <c r="AV22" s="58"/>
      <c r="AW22" s="30">
        <f t="shared" si="2"/>
        <v>197.5</v>
      </c>
      <c r="AY22" s="669"/>
    </row>
    <row r="23" spans="1:51" ht="15" customHeight="1" x14ac:dyDescent="0.3">
      <c r="A23" s="503" t="s">
        <v>152</v>
      </c>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672">
        <f>SUM(AF18:AK22)</f>
        <v>10000</v>
      </c>
      <c r="AG23" s="504"/>
      <c r="AH23" s="504"/>
      <c r="AI23" s="504"/>
      <c r="AJ23" s="504"/>
      <c r="AK23" s="673"/>
      <c r="AL23" s="295"/>
      <c r="AM23" s="295"/>
      <c r="AN23" s="295"/>
      <c r="AO23" s="475">
        <f>SUM(AO18:AT22)</f>
        <v>10000</v>
      </c>
      <c r="AP23" s="475"/>
      <c r="AQ23" s="475"/>
      <c r="AR23" s="475"/>
      <c r="AS23" s="475"/>
      <c r="AT23" s="475"/>
      <c r="AU23" s="59"/>
      <c r="AV23" s="59"/>
      <c r="AW23" s="31">
        <f>SUM(AW18:AW22)</f>
        <v>10000</v>
      </c>
      <c r="AY23" s="669"/>
    </row>
    <row r="24" spans="1:51" ht="9" customHeight="1" x14ac:dyDescent="0.25">
      <c r="A24" s="354"/>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486"/>
      <c r="AL24" s="201"/>
      <c r="AM24" s="201"/>
      <c r="AN24" s="201"/>
      <c r="AO24" s="492"/>
      <c r="AP24" s="355"/>
      <c r="AQ24" s="355"/>
      <c r="AR24" s="355"/>
      <c r="AS24" s="355"/>
      <c r="AT24" s="355"/>
      <c r="AU24" s="355"/>
      <c r="AV24" s="355"/>
      <c r="AW24" s="493"/>
      <c r="AY24" s="669"/>
    </row>
    <row r="25" spans="1:51" ht="15" customHeight="1" x14ac:dyDescent="0.3">
      <c r="A25" s="510" t="s">
        <v>161</v>
      </c>
      <c r="B25" s="479"/>
      <c r="C25" s="479"/>
      <c r="D25" s="479"/>
      <c r="E25" s="479"/>
      <c r="F25" s="479"/>
      <c r="G25" s="479"/>
      <c r="H25" s="479"/>
      <c r="I25" s="479"/>
      <c r="J25" s="479"/>
      <c r="K25" s="479"/>
      <c r="L25" s="479"/>
      <c r="M25" s="479"/>
      <c r="N25" s="479"/>
      <c r="O25" s="479"/>
      <c r="P25" s="479"/>
      <c r="Q25" s="479"/>
      <c r="R25" s="479"/>
      <c r="S25" s="479"/>
      <c r="T25" s="479"/>
      <c r="U25" s="479"/>
      <c r="V25" s="479"/>
      <c r="W25" s="479"/>
      <c r="X25" s="499" t="s">
        <v>158</v>
      </c>
      <c r="Y25" s="499"/>
      <c r="Z25" s="485" t="s">
        <v>35</v>
      </c>
      <c r="AA25" s="485"/>
      <c r="AB25" s="485"/>
      <c r="AC25" s="485"/>
      <c r="AD25" s="485"/>
      <c r="AE25" s="485"/>
      <c r="AF25" s="485" t="s">
        <v>23</v>
      </c>
      <c r="AG25" s="485"/>
      <c r="AH25" s="485"/>
      <c r="AI25" s="485"/>
      <c r="AJ25" s="485"/>
      <c r="AK25" s="485"/>
      <c r="AL25" s="201"/>
      <c r="AM25" s="201"/>
      <c r="AN25" s="201"/>
      <c r="AO25" s="473"/>
      <c r="AP25" s="473"/>
      <c r="AQ25" s="473"/>
      <c r="AR25" s="473"/>
      <c r="AS25" s="473"/>
      <c r="AT25" s="473"/>
      <c r="AU25" s="25" t="s">
        <v>59</v>
      </c>
      <c r="AV25" s="25" t="s">
        <v>180</v>
      </c>
      <c r="AW25" s="32" t="s">
        <v>159</v>
      </c>
      <c r="AY25" s="669"/>
    </row>
    <row r="26" spans="1:51" ht="15" customHeight="1" x14ac:dyDescent="0.25">
      <c r="A26" s="453" t="s">
        <v>185</v>
      </c>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5"/>
      <c r="AL26" s="201"/>
      <c r="AM26" s="201"/>
      <c r="AN26" s="201"/>
      <c r="AO26" s="456"/>
      <c r="AP26" s="457"/>
      <c r="AQ26" s="457"/>
      <c r="AR26" s="457"/>
      <c r="AS26" s="457"/>
      <c r="AT26" s="457"/>
      <c r="AU26" s="457"/>
      <c r="AV26" s="457"/>
      <c r="AW26" s="458"/>
      <c r="AY26" s="669"/>
    </row>
    <row r="27" spans="1:51" ht="15" customHeight="1" x14ac:dyDescent="0.3">
      <c r="A27" s="29"/>
      <c r="B27" s="676" t="s">
        <v>186</v>
      </c>
      <c r="C27" s="677"/>
      <c r="D27" s="677"/>
      <c r="E27" s="677"/>
      <c r="F27" s="677"/>
      <c r="G27" s="677"/>
      <c r="H27" s="677"/>
      <c r="I27" s="677"/>
      <c r="J27" s="677"/>
      <c r="K27" s="677"/>
      <c r="L27" s="677"/>
      <c r="M27" s="677"/>
      <c r="N27" s="677"/>
      <c r="O27" s="677"/>
      <c r="P27" s="677"/>
      <c r="Q27" s="677"/>
      <c r="R27" s="677"/>
      <c r="S27" s="677"/>
      <c r="T27" s="677"/>
      <c r="U27" s="677"/>
      <c r="V27" s="677"/>
      <c r="W27" s="677"/>
      <c r="X27" s="674"/>
      <c r="Y27" s="674"/>
      <c r="Z27" s="463"/>
      <c r="AA27" s="463"/>
      <c r="AB27" s="463"/>
      <c r="AC27" s="463"/>
      <c r="AD27" s="463"/>
      <c r="AE27" s="463"/>
      <c r="AF27" s="463">
        <f t="shared" ref="AF27:AF28" si="3">X27*Z27</f>
        <v>0</v>
      </c>
      <c r="AG27" s="463"/>
      <c r="AH27" s="463"/>
      <c r="AI27" s="463"/>
      <c r="AJ27" s="463"/>
      <c r="AK27" s="463"/>
      <c r="AL27" s="201"/>
      <c r="AM27" s="201"/>
      <c r="AN27" s="201"/>
      <c r="AO27" s="449"/>
      <c r="AP27" s="450"/>
      <c r="AQ27" s="450"/>
      <c r="AR27" s="450"/>
      <c r="AS27" s="450"/>
      <c r="AT27" s="451"/>
      <c r="AU27" s="23"/>
      <c r="AV27" s="23"/>
      <c r="AW27" s="30">
        <f>SUM(AU27:AV27)</f>
        <v>0</v>
      </c>
      <c r="AY27" s="669"/>
    </row>
    <row r="28" spans="1:51" ht="15" customHeight="1" x14ac:dyDescent="0.3">
      <c r="A28" s="29"/>
      <c r="B28" s="676" t="s">
        <v>187</v>
      </c>
      <c r="C28" s="677"/>
      <c r="D28" s="677"/>
      <c r="E28" s="677"/>
      <c r="F28" s="677"/>
      <c r="G28" s="677"/>
      <c r="H28" s="677"/>
      <c r="I28" s="677"/>
      <c r="J28" s="677"/>
      <c r="K28" s="677"/>
      <c r="L28" s="677"/>
      <c r="M28" s="677"/>
      <c r="N28" s="677"/>
      <c r="O28" s="677"/>
      <c r="P28" s="677"/>
      <c r="Q28" s="677"/>
      <c r="R28" s="677"/>
      <c r="S28" s="677"/>
      <c r="T28" s="677"/>
      <c r="U28" s="677"/>
      <c r="V28" s="677"/>
      <c r="W28" s="677"/>
      <c r="X28" s="674"/>
      <c r="Y28" s="674"/>
      <c r="Z28" s="463"/>
      <c r="AA28" s="463"/>
      <c r="AB28" s="463"/>
      <c r="AC28" s="463"/>
      <c r="AD28" s="463"/>
      <c r="AE28" s="463"/>
      <c r="AF28" s="463">
        <f t="shared" si="3"/>
        <v>0</v>
      </c>
      <c r="AG28" s="463"/>
      <c r="AH28" s="463"/>
      <c r="AI28" s="463"/>
      <c r="AJ28" s="463"/>
      <c r="AK28" s="463"/>
      <c r="AL28" s="201"/>
      <c r="AM28" s="201"/>
      <c r="AN28" s="201"/>
      <c r="AO28" s="449"/>
      <c r="AP28" s="450"/>
      <c r="AQ28" s="450"/>
      <c r="AR28" s="450"/>
      <c r="AS28" s="450"/>
      <c r="AT28" s="451"/>
      <c r="AU28" s="23"/>
      <c r="AV28" s="23"/>
      <c r="AW28" s="30">
        <f>SUM(AU28:AV28)</f>
        <v>0</v>
      </c>
      <c r="AY28" s="669"/>
    </row>
    <row r="29" spans="1:51" ht="15" customHeight="1" x14ac:dyDescent="0.3">
      <c r="A29" s="354" t="s">
        <v>188</v>
      </c>
      <c r="B29" s="355"/>
      <c r="C29" s="355"/>
      <c r="D29" s="355"/>
      <c r="E29" s="355"/>
      <c r="F29" s="355"/>
      <c r="G29" s="355"/>
      <c r="H29" s="355"/>
      <c r="I29" s="355"/>
      <c r="J29" s="355"/>
      <c r="K29" s="355"/>
      <c r="L29" s="355"/>
      <c r="M29" s="355"/>
      <c r="N29" s="355"/>
      <c r="O29" s="355"/>
      <c r="P29" s="355"/>
      <c r="Q29" s="355"/>
      <c r="R29" s="355"/>
      <c r="S29" s="355"/>
      <c r="T29" s="355"/>
      <c r="U29" s="355"/>
      <c r="V29" s="355"/>
      <c r="W29" s="355"/>
      <c r="X29" s="674">
        <v>1</v>
      </c>
      <c r="Y29" s="674"/>
      <c r="Z29" s="463">
        <v>45472.5</v>
      </c>
      <c r="AA29" s="463"/>
      <c r="AB29" s="463"/>
      <c r="AC29" s="463"/>
      <c r="AD29" s="463"/>
      <c r="AE29" s="463"/>
      <c r="AF29" s="463">
        <f>X29*Z29</f>
        <v>45472.5</v>
      </c>
      <c r="AG29" s="463"/>
      <c r="AH29" s="463"/>
      <c r="AI29" s="463"/>
      <c r="AJ29" s="463"/>
      <c r="AK29" s="463"/>
      <c r="AL29" s="201"/>
      <c r="AM29" s="201"/>
      <c r="AN29" s="201"/>
      <c r="AO29" s="466"/>
      <c r="AP29" s="466"/>
      <c r="AQ29" s="466"/>
      <c r="AR29" s="466"/>
      <c r="AS29" s="466"/>
      <c r="AT29" s="466"/>
      <c r="AU29" s="23">
        <f>Z29/2</f>
        <v>22736.25</v>
      </c>
      <c r="AV29" s="23">
        <f>Z29-AU29</f>
        <v>22736.25</v>
      </c>
      <c r="AW29" s="30">
        <f>SUM(AU29:AV29)</f>
        <v>45472.5</v>
      </c>
      <c r="AY29" s="669"/>
    </row>
    <row r="30" spans="1:51" ht="15" customHeight="1" x14ac:dyDescent="0.3">
      <c r="A30" s="354" t="s">
        <v>189</v>
      </c>
      <c r="B30" s="355"/>
      <c r="C30" s="355"/>
      <c r="D30" s="355"/>
      <c r="E30" s="355"/>
      <c r="F30" s="355"/>
      <c r="G30" s="355"/>
      <c r="H30" s="355"/>
      <c r="I30" s="355"/>
      <c r="J30" s="355"/>
      <c r="K30" s="355"/>
      <c r="L30" s="355"/>
      <c r="M30" s="355"/>
      <c r="N30" s="355"/>
      <c r="O30" s="355"/>
      <c r="P30" s="355"/>
      <c r="Q30" s="355"/>
      <c r="R30" s="355"/>
      <c r="S30" s="355"/>
      <c r="T30" s="355"/>
      <c r="U30" s="355"/>
      <c r="V30" s="355"/>
      <c r="W30" s="355"/>
      <c r="X30" s="674"/>
      <c r="Y30" s="674"/>
      <c r="Z30" s="463"/>
      <c r="AA30" s="463"/>
      <c r="AB30" s="463"/>
      <c r="AC30" s="463"/>
      <c r="AD30" s="463"/>
      <c r="AE30" s="463"/>
      <c r="AF30" s="463">
        <f t="shared" ref="AF30:AF31" si="4">X30*Z30</f>
        <v>0</v>
      </c>
      <c r="AG30" s="463"/>
      <c r="AH30" s="463"/>
      <c r="AI30" s="463"/>
      <c r="AJ30" s="463"/>
      <c r="AK30" s="463"/>
      <c r="AL30" s="201"/>
      <c r="AM30" s="201"/>
      <c r="AN30" s="201"/>
      <c r="AO30" s="466"/>
      <c r="AP30" s="466"/>
      <c r="AQ30" s="466"/>
      <c r="AR30" s="466"/>
      <c r="AS30" s="466"/>
      <c r="AT30" s="466"/>
      <c r="AU30" s="23"/>
      <c r="AV30" s="23"/>
      <c r="AW30" s="30">
        <f t="shared" ref="AW30:AW31" si="5">SUM(AU30:AV30)</f>
        <v>0</v>
      </c>
      <c r="AY30" s="669"/>
    </row>
    <row r="31" spans="1:51" ht="15" customHeight="1" x14ac:dyDescent="0.3">
      <c r="A31" s="354" t="s">
        <v>190</v>
      </c>
      <c r="B31" s="355"/>
      <c r="C31" s="355"/>
      <c r="D31" s="355"/>
      <c r="E31" s="355"/>
      <c r="F31" s="355"/>
      <c r="G31" s="355"/>
      <c r="H31" s="355"/>
      <c r="I31" s="355"/>
      <c r="J31" s="355"/>
      <c r="K31" s="355"/>
      <c r="L31" s="355"/>
      <c r="M31" s="355"/>
      <c r="N31" s="355"/>
      <c r="O31" s="355"/>
      <c r="P31" s="355"/>
      <c r="Q31" s="355"/>
      <c r="R31" s="355"/>
      <c r="S31" s="355"/>
      <c r="T31" s="355"/>
      <c r="U31" s="355"/>
      <c r="V31" s="355"/>
      <c r="W31" s="355"/>
      <c r="X31" s="674">
        <v>1</v>
      </c>
      <c r="Y31" s="674"/>
      <c r="Z31" s="463">
        <v>4527.5</v>
      </c>
      <c r="AA31" s="463"/>
      <c r="AB31" s="463"/>
      <c r="AC31" s="463"/>
      <c r="AD31" s="463"/>
      <c r="AE31" s="463"/>
      <c r="AF31" s="463">
        <f t="shared" si="4"/>
        <v>4527.5</v>
      </c>
      <c r="AG31" s="463"/>
      <c r="AH31" s="463"/>
      <c r="AI31" s="463"/>
      <c r="AJ31" s="463"/>
      <c r="AK31" s="463"/>
      <c r="AL31" s="201"/>
      <c r="AM31" s="201"/>
      <c r="AN31" s="201"/>
      <c r="AO31" s="466"/>
      <c r="AP31" s="466"/>
      <c r="AQ31" s="466"/>
      <c r="AR31" s="466"/>
      <c r="AS31" s="466"/>
      <c r="AT31" s="466"/>
      <c r="AU31" s="23">
        <f>Z31/2</f>
        <v>2263.75</v>
      </c>
      <c r="AV31" s="23">
        <f>Z31-AU31</f>
        <v>2263.75</v>
      </c>
      <c r="AW31" s="30">
        <f t="shared" si="5"/>
        <v>4527.5</v>
      </c>
      <c r="AY31" s="669"/>
    </row>
    <row r="32" spans="1:51" ht="15" customHeight="1" x14ac:dyDescent="0.3">
      <c r="A32" s="503" t="s">
        <v>162</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672">
        <f>SUM(AF27:AK31)</f>
        <v>50000</v>
      </c>
      <c r="AG32" s="504"/>
      <c r="AH32" s="504"/>
      <c r="AI32" s="504"/>
      <c r="AJ32" s="504"/>
      <c r="AK32" s="673"/>
      <c r="AL32" s="201"/>
      <c r="AM32" s="201"/>
      <c r="AN32" s="201"/>
      <c r="AO32" s="678"/>
      <c r="AP32" s="678"/>
      <c r="AQ32" s="678"/>
      <c r="AR32" s="678"/>
      <c r="AS32" s="678"/>
      <c r="AT32" s="678"/>
      <c r="AU32" s="24">
        <f>SUM(AU27:AU31)</f>
        <v>25000</v>
      </c>
      <c r="AV32" s="24">
        <f>SUM(AV27:AV31)</f>
        <v>25000</v>
      </c>
      <c r="AW32" s="31">
        <f>SUM(AW27:AW31)</f>
        <v>50000</v>
      </c>
      <c r="AY32" s="669"/>
    </row>
    <row r="33" spans="1:51" ht="15" hidden="1" customHeight="1" x14ac:dyDescent="0.25">
      <c r="A33" s="354"/>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486"/>
      <c r="AL33" s="201"/>
      <c r="AM33" s="201"/>
      <c r="AN33" s="201"/>
      <c r="AO33" s="492"/>
      <c r="AP33" s="355"/>
      <c r="AQ33" s="355"/>
      <c r="AR33" s="355"/>
      <c r="AS33" s="355"/>
      <c r="AT33" s="355"/>
      <c r="AU33" s="355"/>
      <c r="AV33" s="355"/>
      <c r="AW33" s="493"/>
    </row>
    <row r="34" spans="1:51" ht="15" hidden="1" customHeight="1" x14ac:dyDescent="0.3">
      <c r="A34" s="510" t="s">
        <v>163</v>
      </c>
      <c r="B34" s="479"/>
      <c r="C34" s="479"/>
      <c r="D34" s="479"/>
      <c r="E34" s="479"/>
      <c r="F34" s="479"/>
      <c r="G34" s="479"/>
      <c r="H34" s="479"/>
      <c r="I34" s="479"/>
      <c r="J34" s="479"/>
      <c r="K34" s="479"/>
      <c r="L34" s="479"/>
      <c r="M34" s="479"/>
      <c r="N34" s="479"/>
      <c r="O34" s="479"/>
      <c r="P34" s="479"/>
      <c r="Q34" s="479"/>
      <c r="R34" s="479"/>
      <c r="S34" s="479"/>
      <c r="T34" s="479"/>
      <c r="U34" s="479"/>
      <c r="V34" s="479"/>
      <c r="W34" s="479"/>
      <c r="X34" s="499" t="s">
        <v>158</v>
      </c>
      <c r="Y34" s="499"/>
      <c r="Z34" s="485" t="s">
        <v>35</v>
      </c>
      <c r="AA34" s="485"/>
      <c r="AB34" s="485"/>
      <c r="AC34" s="485"/>
      <c r="AD34" s="485"/>
      <c r="AE34" s="485"/>
      <c r="AF34" s="485" t="s">
        <v>23</v>
      </c>
      <c r="AG34" s="485"/>
      <c r="AH34" s="485"/>
      <c r="AI34" s="485"/>
      <c r="AJ34" s="485"/>
      <c r="AK34" s="485"/>
      <c r="AL34" s="201"/>
      <c r="AM34" s="201"/>
      <c r="AN34" s="201"/>
      <c r="AO34" s="485" t="s">
        <v>28</v>
      </c>
      <c r="AP34" s="485"/>
      <c r="AQ34" s="485"/>
      <c r="AR34" s="485"/>
      <c r="AS34" s="485"/>
      <c r="AT34" s="485"/>
      <c r="AU34" s="25" t="s">
        <v>36</v>
      </c>
      <c r="AV34" s="25" t="s">
        <v>37</v>
      </c>
      <c r="AW34" s="32" t="s">
        <v>159</v>
      </c>
      <c r="AY34" s="669" t="s">
        <v>233</v>
      </c>
    </row>
    <row r="35" spans="1:51" ht="15" hidden="1" customHeight="1" x14ac:dyDescent="0.35">
      <c r="A35" s="453" t="s">
        <v>153</v>
      </c>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5"/>
      <c r="AL35" s="201"/>
      <c r="AM35" s="201"/>
      <c r="AN35" s="201"/>
      <c r="AO35" s="500"/>
      <c r="AP35" s="501"/>
      <c r="AQ35" s="501"/>
      <c r="AR35" s="501"/>
      <c r="AS35" s="501"/>
      <c r="AT35" s="501"/>
      <c r="AU35" s="501"/>
      <c r="AV35" s="501"/>
      <c r="AW35" s="502"/>
      <c r="AY35" s="669"/>
    </row>
    <row r="36" spans="1:51" ht="15" hidden="1" customHeight="1" x14ac:dyDescent="0.35">
      <c r="A36" s="29"/>
      <c r="B36" s="676" t="s">
        <v>154</v>
      </c>
      <c r="C36" s="677"/>
      <c r="D36" s="677"/>
      <c r="E36" s="677"/>
      <c r="F36" s="677"/>
      <c r="G36" s="677"/>
      <c r="H36" s="677"/>
      <c r="I36" s="677"/>
      <c r="J36" s="677"/>
      <c r="K36" s="677"/>
      <c r="L36" s="677"/>
      <c r="M36" s="677"/>
      <c r="N36" s="677"/>
      <c r="O36" s="677"/>
      <c r="P36" s="677"/>
      <c r="Q36" s="677"/>
      <c r="R36" s="677"/>
      <c r="S36" s="677"/>
      <c r="T36" s="677"/>
      <c r="U36" s="677"/>
      <c r="V36" s="677"/>
      <c r="W36" s="677"/>
      <c r="X36" s="674"/>
      <c r="Y36" s="674"/>
      <c r="Z36" s="463"/>
      <c r="AA36" s="463"/>
      <c r="AB36" s="463"/>
      <c r="AC36" s="463"/>
      <c r="AD36" s="463"/>
      <c r="AE36" s="463"/>
      <c r="AF36" s="463">
        <f t="shared" ref="AF36:AF40" si="6">X36*Z36</f>
        <v>0</v>
      </c>
      <c r="AG36" s="463"/>
      <c r="AH36" s="463"/>
      <c r="AI36" s="463"/>
      <c r="AJ36" s="463"/>
      <c r="AK36" s="463"/>
      <c r="AL36" s="201"/>
      <c r="AM36" s="201"/>
      <c r="AN36" s="201"/>
      <c r="AO36" s="675"/>
      <c r="AP36" s="675"/>
      <c r="AQ36" s="675"/>
      <c r="AR36" s="675"/>
      <c r="AS36" s="675"/>
      <c r="AT36" s="675"/>
      <c r="AU36" s="23"/>
      <c r="AV36" s="23"/>
      <c r="AW36" s="30">
        <f t="shared" ref="AW36:AW40" si="7">SUM(AO36:AV36)</f>
        <v>0</v>
      </c>
      <c r="AY36" s="669"/>
    </row>
    <row r="37" spans="1:51" ht="15" hidden="1" customHeight="1" x14ac:dyDescent="0.35">
      <c r="A37" s="29"/>
      <c r="B37" s="676" t="s">
        <v>155</v>
      </c>
      <c r="C37" s="677"/>
      <c r="D37" s="677"/>
      <c r="E37" s="677"/>
      <c r="F37" s="677"/>
      <c r="G37" s="677"/>
      <c r="H37" s="677"/>
      <c r="I37" s="677"/>
      <c r="J37" s="677"/>
      <c r="K37" s="677"/>
      <c r="L37" s="677"/>
      <c r="M37" s="677"/>
      <c r="N37" s="677"/>
      <c r="O37" s="677"/>
      <c r="P37" s="677"/>
      <c r="Q37" s="677"/>
      <c r="R37" s="677"/>
      <c r="S37" s="677"/>
      <c r="T37" s="677"/>
      <c r="U37" s="677"/>
      <c r="V37" s="677"/>
      <c r="W37" s="677"/>
      <c r="X37" s="674"/>
      <c r="Y37" s="674"/>
      <c r="Z37" s="463"/>
      <c r="AA37" s="463"/>
      <c r="AB37" s="463"/>
      <c r="AC37" s="463"/>
      <c r="AD37" s="463"/>
      <c r="AE37" s="463"/>
      <c r="AF37" s="463">
        <f t="shared" si="6"/>
        <v>0</v>
      </c>
      <c r="AG37" s="463"/>
      <c r="AH37" s="463"/>
      <c r="AI37" s="463"/>
      <c r="AJ37" s="463"/>
      <c r="AK37" s="463"/>
      <c r="AL37" s="201"/>
      <c r="AM37" s="201"/>
      <c r="AN37" s="201"/>
      <c r="AO37" s="675"/>
      <c r="AP37" s="675"/>
      <c r="AQ37" s="675"/>
      <c r="AR37" s="675"/>
      <c r="AS37" s="675"/>
      <c r="AT37" s="675"/>
      <c r="AU37" s="23"/>
      <c r="AV37" s="23"/>
      <c r="AW37" s="30">
        <f t="shared" si="7"/>
        <v>0</v>
      </c>
      <c r="AY37" s="669"/>
    </row>
    <row r="38" spans="1:51" ht="15" hidden="1" customHeight="1" x14ac:dyDescent="0.35">
      <c r="A38" s="354" t="s">
        <v>156</v>
      </c>
      <c r="B38" s="355"/>
      <c r="C38" s="355"/>
      <c r="D38" s="355"/>
      <c r="E38" s="355"/>
      <c r="F38" s="355"/>
      <c r="G38" s="355"/>
      <c r="H38" s="355"/>
      <c r="I38" s="355"/>
      <c r="J38" s="355"/>
      <c r="K38" s="355"/>
      <c r="L38" s="355"/>
      <c r="M38" s="355"/>
      <c r="N38" s="355"/>
      <c r="O38" s="355"/>
      <c r="P38" s="355"/>
      <c r="Q38" s="355"/>
      <c r="R38" s="355"/>
      <c r="S38" s="355"/>
      <c r="T38" s="355"/>
      <c r="U38" s="355"/>
      <c r="V38" s="355"/>
      <c r="W38" s="355"/>
      <c r="X38" s="674"/>
      <c r="Y38" s="674"/>
      <c r="Z38" s="463"/>
      <c r="AA38" s="463"/>
      <c r="AB38" s="463"/>
      <c r="AC38" s="463"/>
      <c r="AD38" s="463"/>
      <c r="AE38" s="463"/>
      <c r="AF38" s="463">
        <f t="shared" si="6"/>
        <v>0</v>
      </c>
      <c r="AG38" s="463"/>
      <c r="AH38" s="463"/>
      <c r="AI38" s="463"/>
      <c r="AJ38" s="463"/>
      <c r="AK38" s="463"/>
      <c r="AL38" s="201"/>
      <c r="AM38" s="201"/>
      <c r="AN38" s="201"/>
      <c r="AO38" s="675"/>
      <c r="AP38" s="675"/>
      <c r="AQ38" s="675"/>
      <c r="AR38" s="675"/>
      <c r="AS38" s="675"/>
      <c r="AT38" s="675"/>
      <c r="AU38" s="23"/>
      <c r="AV38" s="23"/>
      <c r="AW38" s="30">
        <f t="shared" si="7"/>
        <v>0</v>
      </c>
      <c r="AY38" s="669"/>
    </row>
    <row r="39" spans="1:51" ht="15" hidden="1" customHeight="1" x14ac:dyDescent="0.35">
      <c r="A39" s="354" t="s">
        <v>62</v>
      </c>
      <c r="B39" s="355"/>
      <c r="C39" s="355"/>
      <c r="D39" s="355"/>
      <c r="E39" s="355"/>
      <c r="F39" s="355"/>
      <c r="G39" s="355"/>
      <c r="H39" s="355"/>
      <c r="I39" s="355"/>
      <c r="J39" s="355"/>
      <c r="K39" s="355"/>
      <c r="L39" s="355"/>
      <c r="M39" s="355"/>
      <c r="N39" s="355"/>
      <c r="O39" s="355"/>
      <c r="P39" s="355"/>
      <c r="Q39" s="355"/>
      <c r="R39" s="355"/>
      <c r="S39" s="355"/>
      <c r="T39" s="355"/>
      <c r="U39" s="355"/>
      <c r="V39" s="355"/>
      <c r="W39" s="355"/>
      <c r="X39" s="674"/>
      <c r="Y39" s="674"/>
      <c r="Z39" s="463"/>
      <c r="AA39" s="463"/>
      <c r="AB39" s="463"/>
      <c r="AC39" s="463"/>
      <c r="AD39" s="463"/>
      <c r="AE39" s="463"/>
      <c r="AF39" s="463">
        <f t="shared" si="6"/>
        <v>0</v>
      </c>
      <c r="AG39" s="463"/>
      <c r="AH39" s="463"/>
      <c r="AI39" s="463"/>
      <c r="AJ39" s="463"/>
      <c r="AK39" s="463"/>
      <c r="AL39" s="201"/>
      <c r="AM39" s="201"/>
      <c r="AN39" s="201"/>
      <c r="AO39" s="675"/>
      <c r="AP39" s="675"/>
      <c r="AQ39" s="675"/>
      <c r="AR39" s="675"/>
      <c r="AS39" s="675"/>
      <c r="AT39" s="675"/>
      <c r="AU39" s="23"/>
      <c r="AV39" s="23"/>
      <c r="AW39" s="30">
        <f t="shared" si="7"/>
        <v>0</v>
      </c>
      <c r="AY39" s="669"/>
    </row>
    <row r="40" spans="1:51" ht="15" hidden="1" customHeight="1" x14ac:dyDescent="0.35">
      <c r="A40" s="354" t="s">
        <v>157</v>
      </c>
      <c r="B40" s="355"/>
      <c r="C40" s="355"/>
      <c r="D40" s="355"/>
      <c r="E40" s="355"/>
      <c r="F40" s="355"/>
      <c r="G40" s="355"/>
      <c r="H40" s="355"/>
      <c r="I40" s="355"/>
      <c r="J40" s="355"/>
      <c r="K40" s="355"/>
      <c r="L40" s="355"/>
      <c r="M40" s="355"/>
      <c r="N40" s="355"/>
      <c r="O40" s="355"/>
      <c r="P40" s="355"/>
      <c r="Q40" s="355"/>
      <c r="R40" s="355"/>
      <c r="S40" s="355"/>
      <c r="T40" s="355"/>
      <c r="U40" s="355"/>
      <c r="V40" s="355"/>
      <c r="W40" s="355"/>
      <c r="X40" s="674"/>
      <c r="Y40" s="674"/>
      <c r="Z40" s="463"/>
      <c r="AA40" s="463"/>
      <c r="AB40" s="463"/>
      <c r="AC40" s="463"/>
      <c r="AD40" s="463"/>
      <c r="AE40" s="463"/>
      <c r="AF40" s="463">
        <f t="shared" si="6"/>
        <v>0</v>
      </c>
      <c r="AG40" s="463"/>
      <c r="AH40" s="463"/>
      <c r="AI40" s="463"/>
      <c r="AJ40" s="463"/>
      <c r="AK40" s="463"/>
      <c r="AL40" s="201"/>
      <c r="AM40" s="201"/>
      <c r="AN40" s="201"/>
      <c r="AO40" s="675"/>
      <c r="AP40" s="675"/>
      <c r="AQ40" s="675"/>
      <c r="AR40" s="675"/>
      <c r="AS40" s="675"/>
      <c r="AT40" s="675"/>
      <c r="AU40" s="23"/>
      <c r="AV40" s="23"/>
      <c r="AW40" s="30">
        <f t="shared" si="7"/>
        <v>0</v>
      </c>
      <c r="AY40" s="669"/>
    </row>
    <row r="41" spans="1:51" ht="15" hidden="1" customHeight="1" x14ac:dyDescent="0.3">
      <c r="A41" s="503" t="s">
        <v>164</v>
      </c>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672">
        <f>SUM(AF36:AK40)</f>
        <v>0</v>
      </c>
      <c r="AG41" s="504"/>
      <c r="AH41" s="504"/>
      <c r="AI41" s="504"/>
      <c r="AJ41" s="504"/>
      <c r="AK41" s="673"/>
      <c r="AL41" s="201"/>
      <c r="AM41" s="201"/>
      <c r="AN41" s="201"/>
      <c r="AO41" s="475">
        <f>SUM(AO36:AT40)</f>
        <v>0</v>
      </c>
      <c r="AP41" s="475"/>
      <c r="AQ41" s="475"/>
      <c r="AR41" s="475"/>
      <c r="AS41" s="475"/>
      <c r="AT41" s="475"/>
      <c r="AU41" s="24">
        <f>SUM(AU36:AU40)</f>
        <v>0</v>
      </c>
      <c r="AV41" s="24">
        <f>SUM(AV36:AV40)</f>
        <v>0</v>
      </c>
      <c r="AW41" s="31">
        <f>SUM(AW36:AW40)</f>
        <v>0</v>
      </c>
      <c r="AY41" s="669"/>
    </row>
    <row r="42" spans="1:51" ht="9" customHeight="1" x14ac:dyDescent="0.25">
      <c r="A42" s="200"/>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2"/>
    </row>
    <row r="43" spans="1:51" ht="18" customHeight="1" x14ac:dyDescent="0.3">
      <c r="A43" s="670" t="s">
        <v>160</v>
      </c>
      <c r="B43" s="671"/>
      <c r="C43" s="671"/>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33">
        <f>IF(AF23&gt;0,AW23+AW32,AW41)</f>
        <v>60000</v>
      </c>
    </row>
    <row r="44" spans="1:51" s="13" customFormat="1" ht="5.25" customHeight="1" x14ac:dyDescent="0.35">
      <c r="A44" s="566"/>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8"/>
      <c r="AY44" s="27"/>
    </row>
    <row r="45" spans="1:51" ht="9" customHeight="1" thickBot="1" x14ac:dyDescent="0.3">
      <c r="A45" s="335"/>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336"/>
      <c r="AQ45" s="336"/>
      <c r="AR45" s="336"/>
      <c r="AS45" s="336"/>
      <c r="AT45" s="336"/>
      <c r="AU45" s="336"/>
      <c r="AV45" s="336"/>
      <c r="AW45" s="337"/>
      <c r="AY45" s="27"/>
    </row>
    <row r="46" spans="1:51" ht="15" customHeight="1" x14ac:dyDescent="0.25"/>
    <row r="47" spans="1:51" ht="15" customHeight="1" x14ac:dyDescent="0.25"/>
    <row r="48" spans="1:51" ht="15" customHeight="1" x14ac:dyDescent="0.25"/>
    <row r="49" spans="46:46" ht="15" customHeight="1" x14ac:dyDescent="0.35">
      <c r="AT49"/>
    </row>
    <row r="50" spans="46:46" ht="15" customHeight="1" x14ac:dyDescent="0.25"/>
    <row r="51" spans="46:46" ht="15" customHeight="1" x14ac:dyDescent="0.25"/>
    <row r="52" spans="46:46" ht="15" customHeight="1" x14ac:dyDescent="0.25"/>
    <row r="53" spans="46:46" ht="15" customHeight="1" x14ac:dyDescent="0.25"/>
    <row r="54" spans="46:46" ht="15" customHeight="1" x14ac:dyDescent="0.25"/>
    <row r="55" spans="46:46" ht="15" customHeight="1" x14ac:dyDescent="0.25"/>
    <row r="56" spans="46:46" ht="15" customHeight="1" x14ac:dyDescent="0.25"/>
    <row r="57" spans="46:46" ht="12.5" x14ac:dyDescent="0.25"/>
    <row r="58" spans="46:46" ht="12.5" x14ac:dyDescent="0.25"/>
    <row r="59" spans="46:46" ht="12.5" x14ac:dyDescent="0.25"/>
    <row r="60" spans="46:46" ht="12.5" x14ac:dyDescent="0.25"/>
    <row r="61" spans="46:46" ht="12.5" x14ac:dyDescent="0.25"/>
    <row r="62" spans="46:46" ht="12.5" x14ac:dyDescent="0.25"/>
    <row r="63" spans="46:46" ht="12.5" x14ac:dyDescent="0.25"/>
    <row r="64" spans="46:46" ht="12.5" x14ac:dyDescent="0.25"/>
  </sheetData>
  <sheetProtection sheet="1"/>
  <mergeCells count="185">
    <mergeCell ref="AQ6:AW6"/>
    <mergeCell ref="A7:E7"/>
    <mergeCell ref="F7:AP7"/>
    <mergeCell ref="AQ7:AW7"/>
    <mergeCell ref="A3:AW3"/>
    <mergeCell ref="A4:AP4"/>
    <mergeCell ref="AQ4:AW4"/>
    <mergeCell ref="A5:D5"/>
    <mergeCell ref="E5:O5"/>
    <mergeCell ref="Q5:S5"/>
    <mergeCell ref="T5:AB5"/>
    <mergeCell ref="AD5:AI5"/>
    <mergeCell ref="AJ5:AP5"/>
    <mergeCell ref="AQ5:AW5"/>
    <mergeCell ref="A6:E6"/>
    <mergeCell ref="F6:AP6"/>
    <mergeCell ref="A8:AP8"/>
    <mergeCell ref="AQ8:AW8"/>
    <mergeCell ref="A9:AP9"/>
    <mergeCell ref="AQ9:AW9"/>
    <mergeCell ref="A10:C10"/>
    <mergeCell ref="D10:U10"/>
    <mergeCell ref="W10:Y10"/>
    <mergeCell ref="Z10:AP10"/>
    <mergeCell ref="AQ10:AW10"/>
    <mergeCell ref="A11:C11"/>
    <mergeCell ref="D11:U11"/>
    <mergeCell ref="V11:Y11"/>
    <mergeCell ref="Z11:AP11"/>
    <mergeCell ref="AQ11:AW11"/>
    <mergeCell ref="A12:C12"/>
    <mergeCell ref="D12:U12"/>
    <mergeCell ref="W12:Y12"/>
    <mergeCell ref="Z12:AP12"/>
    <mergeCell ref="AQ12:AW12"/>
    <mergeCell ref="A13:AW13"/>
    <mergeCell ref="A15:AK15"/>
    <mergeCell ref="AL15:AN15"/>
    <mergeCell ref="AO15:AW15"/>
    <mergeCell ref="A16:W16"/>
    <mergeCell ref="X16:Y16"/>
    <mergeCell ref="Z16:AE16"/>
    <mergeCell ref="AF16:AK16"/>
    <mergeCell ref="AL16:AN16"/>
    <mergeCell ref="AO16:AT16"/>
    <mergeCell ref="A17:AK17"/>
    <mergeCell ref="AL17:AN17"/>
    <mergeCell ref="AO17:AW17"/>
    <mergeCell ref="B18:W18"/>
    <mergeCell ref="X18:Y18"/>
    <mergeCell ref="Z18:AE18"/>
    <mergeCell ref="AF18:AK18"/>
    <mergeCell ref="AL18:AN18"/>
    <mergeCell ref="AO18:AT18"/>
    <mergeCell ref="A20:W20"/>
    <mergeCell ref="X20:Y20"/>
    <mergeCell ref="Z20:AE20"/>
    <mergeCell ref="AF20:AK20"/>
    <mergeCell ref="AL20:AN20"/>
    <mergeCell ref="AO20:AT20"/>
    <mergeCell ref="B19:W19"/>
    <mergeCell ref="X19:Y19"/>
    <mergeCell ref="Z19:AE19"/>
    <mergeCell ref="AF19:AK19"/>
    <mergeCell ref="AL19:AN19"/>
    <mergeCell ref="AO19:AT19"/>
    <mergeCell ref="A22:W22"/>
    <mergeCell ref="X22:Y22"/>
    <mergeCell ref="Z22:AE22"/>
    <mergeCell ref="AF22:AK22"/>
    <mergeCell ref="AL22:AN22"/>
    <mergeCell ref="AO22:AT22"/>
    <mergeCell ref="A21:W21"/>
    <mergeCell ref="X21:Y21"/>
    <mergeCell ref="Z21:AE21"/>
    <mergeCell ref="AF21:AK21"/>
    <mergeCell ref="AL21:AN21"/>
    <mergeCell ref="AO21:AT21"/>
    <mergeCell ref="A25:W25"/>
    <mergeCell ref="X25:Y25"/>
    <mergeCell ref="Z25:AE25"/>
    <mergeCell ref="AF25:AK25"/>
    <mergeCell ref="AL25:AN25"/>
    <mergeCell ref="AO25:AT25"/>
    <mergeCell ref="A23:AE23"/>
    <mergeCell ref="AF23:AK23"/>
    <mergeCell ref="AL23:AN23"/>
    <mergeCell ref="AO23:AT23"/>
    <mergeCell ref="A24:AK24"/>
    <mergeCell ref="AL24:AN24"/>
    <mergeCell ref="AO24:AW24"/>
    <mergeCell ref="A26:AK26"/>
    <mergeCell ref="AL26:AN26"/>
    <mergeCell ref="AO26:AW26"/>
    <mergeCell ref="B27:W27"/>
    <mergeCell ref="X27:Y27"/>
    <mergeCell ref="Z27:AE27"/>
    <mergeCell ref="AF27:AK27"/>
    <mergeCell ref="AL27:AN27"/>
    <mergeCell ref="AO27:AT27"/>
    <mergeCell ref="A29:W29"/>
    <mergeCell ref="X29:Y29"/>
    <mergeCell ref="Z29:AE29"/>
    <mergeCell ref="AF29:AK29"/>
    <mergeCell ref="AL29:AN29"/>
    <mergeCell ref="AO29:AT29"/>
    <mergeCell ref="B28:W28"/>
    <mergeCell ref="X28:Y28"/>
    <mergeCell ref="Z28:AE28"/>
    <mergeCell ref="AF28:AK28"/>
    <mergeCell ref="AL28:AN28"/>
    <mergeCell ref="AO28:AT28"/>
    <mergeCell ref="A31:W31"/>
    <mergeCell ref="X31:Y31"/>
    <mergeCell ref="Z31:AE31"/>
    <mergeCell ref="AF31:AK31"/>
    <mergeCell ref="AL31:AN31"/>
    <mergeCell ref="AO31:AT31"/>
    <mergeCell ref="A30:W30"/>
    <mergeCell ref="X30:Y30"/>
    <mergeCell ref="Z30:AE30"/>
    <mergeCell ref="AF30:AK30"/>
    <mergeCell ref="AL30:AN30"/>
    <mergeCell ref="AO30:AT30"/>
    <mergeCell ref="A34:W34"/>
    <mergeCell ref="X34:Y34"/>
    <mergeCell ref="Z34:AE34"/>
    <mergeCell ref="AF34:AK34"/>
    <mergeCell ref="AL34:AN34"/>
    <mergeCell ref="AO34:AT34"/>
    <mergeCell ref="A32:AE32"/>
    <mergeCell ref="AF32:AK32"/>
    <mergeCell ref="AL32:AN32"/>
    <mergeCell ref="AO32:AT32"/>
    <mergeCell ref="A33:AK33"/>
    <mergeCell ref="AL33:AN33"/>
    <mergeCell ref="AO33:AW33"/>
    <mergeCell ref="B37:W37"/>
    <mergeCell ref="X37:Y37"/>
    <mergeCell ref="Z37:AE37"/>
    <mergeCell ref="AF37:AK37"/>
    <mergeCell ref="AL37:AN37"/>
    <mergeCell ref="AO37:AT37"/>
    <mergeCell ref="A35:AK35"/>
    <mergeCell ref="AL35:AN35"/>
    <mergeCell ref="AO35:AW35"/>
    <mergeCell ref="B36:W36"/>
    <mergeCell ref="X36:Y36"/>
    <mergeCell ref="Z36:AE36"/>
    <mergeCell ref="AF36:AK36"/>
    <mergeCell ref="AL36:AN36"/>
    <mergeCell ref="AO36:AT36"/>
    <mergeCell ref="AF39:AK39"/>
    <mergeCell ref="AL39:AN39"/>
    <mergeCell ref="AO39:AT39"/>
    <mergeCell ref="A38:W38"/>
    <mergeCell ref="X38:Y38"/>
    <mergeCell ref="Z38:AE38"/>
    <mergeCell ref="AF38:AK38"/>
    <mergeCell ref="AL38:AN38"/>
    <mergeCell ref="AO38:AT38"/>
    <mergeCell ref="A1:AW1"/>
    <mergeCell ref="A2:AW2"/>
    <mergeCell ref="A44:AW44"/>
    <mergeCell ref="A45:AW45"/>
    <mergeCell ref="AY16:AY32"/>
    <mergeCell ref="AY34:AY41"/>
    <mergeCell ref="A43:AV43"/>
    <mergeCell ref="A14:AW14"/>
    <mergeCell ref="A41:AE41"/>
    <mergeCell ref="AF41:AK41"/>
    <mergeCell ref="AL41:AN41"/>
    <mergeCell ref="AO41:AT41"/>
    <mergeCell ref="A42:AK42"/>
    <mergeCell ref="AL42:AN42"/>
    <mergeCell ref="AO42:AW42"/>
    <mergeCell ref="A40:W40"/>
    <mergeCell ref="X40:Y40"/>
    <mergeCell ref="Z40:AE40"/>
    <mergeCell ref="AF40:AK40"/>
    <mergeCell ref="AL40:AN40"/>
    <mergeCell ref="AO40:AT40"/>
    <mergeCell ref="A39:W39"/>
    <mergeCell ref="X39:Y39"/>
    <mergeCell ref="Z39:AE39"/>
  </mergeCells>
  <printOptions horizontalCentered="1"/>
  <pageMargins left="0.25" right="0.25" top="0.5" bottom="0.5" header="0.3" footer="0.3"/>
  <pageSetup scale="85" orientation="landscape" horizontalDpi="1200" verticalDpi="1200" r:id="rId1"/>
  <headerFooter>
    <oddFooter>&amp;L&amp;D&amp;R&amp;P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5A73509E9CB449BEE1717A059D8B1C" ma:contentTypeVersion="16" ma:contentTypeDescription="Create a new document." ma:contentTypeScope="" ma:versionID="8b7df7e8823dc6bf830416ce0a3f5eb2">
  <xsd:schema xmlns:xsd="http://www.w3.org/2001/XMLSchema" xmlns:xs="http://www.w3.org/2001/XMLSchema" xmlns:p="http://schemas.microsoft.com/office/2006/metadata/properties" xmlns:ns2="c5b6c147-ef76-4a96-8e99-c47a86f2ca05" xmlns:ns3="61585aa3-80d1-413f-acb0-ffcfa691abec" targetNamespace="http://schemas.microsoft.com/office/2006/metadata/properties" ma:root="true" ma:fieldsID="8126b92940786b822749f8202c524e5d" ns2:_="" ns3:_="">
    <xsd:import namespace="c5b6c147-ef76-4a96-8e99-c47a86f2ca05"/>
    <xsd:import namespace="61585aa3-80d1-413f-acb0-ffcfa691abec"/>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b6c147-ef76-4a96-8e99-c47a86f2ca0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1585aa3-80d1-413f-acb0-ffcfa691abe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511BA7F9-746E-43F4-9844-46D99F41B0B3}">
  <ds:schemaRefs>
    <ds:schemaRef ds:uri="http://schemas.microsoft.com/sharepoint/v3/contenttype/forms"/>
  </ds:schemaRefs>
</ds:datastoreItem>
</file>

<file path=customXml/itemProps2.xml><?xml version="1.0" encoding="utf-8"?>
<ds:datastoreItem xmlns:ds="http://schemas.openxmlformats.org/officeDocument/2006/customXml" ds:itemID="{86FCC4BA-0379-4321-B870-64DA0266C002}">
  <ds:schemaRefs>
    <ds:schemaRef ds:uri="c5b6c147-ef76-4a96-8e99-c47a86f2ca05"/>
    <ds:schemaRef ds:uri="http://purl.org/dc/terms/"/>
    <ds:schemaRef ds:uri="http://purl.org/dc/elements/1.1/"/>
    <ds:schemaRef ds:uri="http://schemas.microsoft.com/office/2006/documentManagement/types"/>
    <ds:schemaRef ds:uri="61585aa3-80d1-413f-acb0-ffcfa691abec"/>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85D853E-FE92-4981-9879-76A2A454C0D2}"/>
</file>

<file path=customXml/itemProps4.xml><?xml version="1.0" encoding="utf-8"?>
<ds:datastoreItem xmlns:ds="http://schemas.openxmlformats.org/officeDocument/2006/customXml" ds:itemID="{A5B8D6A1-8BDF-4AAE-A4D0-DB94BE12F2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32</vt:i4>
      </vt:variant>
    </vt:vector>
  </HeadingPairs>
  <TitlesOfParts>
    <vt:vector size="50" baseType="lpstr">
      <vt:lpstr>Guidance and References</vt:lpstr>
      <vt:lpstr>SRMC Request</vt:lpstr>
      <vt:lpstr>Pre-Award SRMC Request</vt:lpstr>
      <vt:lpstr>Budget Breakdown</vt:lpstr>
      <vt:lpstr>PM Only - Mod Summary</vt:lpstr>
      <vt:lpstr>PM Only - Incremental Request</vt:lpstr>
      <vt:lpstr>SRMC Request Sample</vt:lpstr>
      <vt:lpstr>Pre-Award SRMC Sample</vt:lpstr>
      <vt:lpstr>Budget Sample</vt:lpstr>
      <vt:lpstr>SRMC Sample (2)</vt:lpstr>
      <vt:lpstr>Pre-Award SRMC Sample (2)</vt:lpstr>
      <vt:lpstr>Budget Sample (2)</vt:lpstr>
      <vt:lpstr>SRMC Sample (3)</vt:lpstr>
      <vt:lpstr>PM Only - Mod Sample</vt:lpstr>
      <vt:lpstr>PM Only - Mod Sample (2)</vt:lpstr>
      <vt:lpstr>PM Only - Mod Sample (3)</vt:lpstr>
      <vt:lpstr>PM Only - Incremental Sample</vt:lpstr>
      <vt:lpstr>Data Validation</vt:lpstr>
      <vt:lpstr>'Budget Breakdown'!Print_Area</vt:lpstr>
      <vt:lpstr>'Budget Sample'!Print_Area</vt:lpstr>
      <vt:lpstr>'Budget Sample (2)'!Print_Area</vt:lpstr>
      <vt:lpstr>'PM Only - Incremental Request'!Print_Area</vt:lpstr>
      <vt:lpstr>'PM Only - Incremental Sample'!Print_Area</vt:lpstr>
      <vt:lpstr>'PM Only - Mod Sample'!Print_Area</vt:lpstr>
      <vt:lpstr>'PM Only - Mod Sample (2)'!Print_Area</vt:lpstr>
      <vt:lpstr>'PM Only - Mod Sample (3)'!Print_Area</vt:lpstr>
      <vt:lpstr>'PM Only - Mod Summary'!Print_Area</vt:lpstr>
      <vt:lpstr>'Pre-Award SRMC Request'!Print_Area</vt:lpstr>
      <vt:lpstr>'Pre-Award SRMC Sample'!Print_Area</vt:lpstr>
      <vt:lpstr>'Pre-Award SRMC Sample (2)'!Print_Area</vt:lpstr>
      <vt:lpstr>'SRMC Request'!Print_Area</vt:lpstr>
      <vt:lpstr>'SRMC Request Sample'!Print_Area</vt:lpstr>
      <vt:lpstr>'SRMC Sample (2)'!Print_Area</vt:lpstr>
      <vt:lpstr>'SRMC Sample (3)'!Print_Area</vt:lpstr>
      <vt:lpstr>'Budget Breakdown'!Print_Titles</vt:lpstr>
      <vt:lpstr>'Budget Sample'!Print_Titles</vt:lpstr>
      <vt:lpstr>'Budget Sample (2)'!Print_Titles</vt:lpstr>
      <vt:lpstr>'PM Only - Incremental Request'!Print_Titles</vt:lpstr>
      <vt:lpstr>'PM Only - Incremental Sample'!Print_Titles</vt:lpstr>
      <vt:lpstr>'PM Only - Mod Sample'!Print_Titles</vt:lpstr>
      <vt:lpstr>'PM Only - Mod Sample (2)'!Print_Titles</vt:lpstr>
      <vt:lpstr>'PM Only - Mod Sample (3)'!Print_Titles</vt:lpstr>
      <vt:lpstr>'PM Only - Mod Summary'!Print_Titles</vt:lpstr>
      <vt:lpstr>'Pre-Award SRMC Request'!Print_Titles</vt:lpstr>
      <vt:lpstr>'Pre-Award SRMC Sample'!Print_Titles</vt:lpstr>
      <vt:lpstr>'Pre-Award SRMC Sample (2)'!Print_Titles</vt:lpstr>
      <vt:lpstr>'SRMC Request'!Print_Titles</vt:lpstr>
      <vt:lpstr>'SRMC Request Sample'!Print_Titles</vt:lpstr>
      <vt:lpstr>'SRMC Sample (2)'!Print_Titles</vt:lpstr>
      <vt:lpstr>'SRMC Sample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Nelson</dc:creator>
  <cp:lastModifiedBy>Holly Swift</cp:lastModifiedBy>
  <cp:lastPrinted>2024-01-12T12:53:18Z</cp:lastPrinted>
  <dcterms:created xsi:type="dcterms:W3CDTF">2021-06-10T20:21:02Z</dcterms:created>
  <dcterms:modified xsi:type="dcterms:W3CDTF">2024-01-25T15:50:22Z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0x010100B45A73509E9CB449BEE1717A059D8B1C</vt:lpwstr>
  </property>
</Properties>
</file>